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7050"/>
  </bookViews>
  <sheets>
    <sheet name="完成情况" sheetId="1" r:id="rId1"/>
  </sheets>
  <externalReferences>
    <externalReference r:id="rId2"/>
  </externalReferences>
  <definedNames>
    <definedName name="_xlnm._FilterDatabase" localSheetId="0" hidden="1">完成情况!$6:$67</definedName>
    <definedName name="自治区">[1]资金来源清单!$B$2:$B$18</definedName>
    <definedName name="_xlnm.Print_Titles" localSheetId="0">完成情况!$3:$5</definedName>
    <definedName name="_xlnm.Print_Area" localSheetId="0">完成情况!$A$1:$AG$67</definedName>
  </definedNames>
  <calcPr calcId="191029"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<sst xmlns="http://schemas.openxmlformats.org/spreadsheetml/2006/main" count="834" uniqueCount="397">
  <si>
    <t>附件</t>
  </si>
  <si>
    <t>和田县2025年巩固拓展脱贫攻坚成果和乡村振兴有效衔接年度项目计划完成情况统计表</t>
  </si>
  <si>
    <t>时间：2025年11月17日</t>
  </si>
  <si>
    <t>序号</t>
  </si>
  <si>
    <t>项目库编号</t>
  </si>
  <si>
    <t>项目名称</t>
  </si>
  <si>
    <t>项目类别</t>
  </si>
  <si>
    <t>建设性质（新建、续建、改扩建）</t>
  </si>
  <si>
    <t>建设起至期限</t>
  </si>
  <si>
    <t>实施地点</t>
  </si>
  <si>
    <t>主要建设任务</t>
  </si>
  <si>
    <t>县市实施单位</t>
  </si>
  <si>
    <t>项目主管部门</t>
  </si>
  <si>
    <t>责任人</t>
  </si>
  <si>
    <t>资金来源</t>
  </si>
  <si>
    <t>其中</t>
  </si>
  <si>
    <t>完成情况</t>
  </si>
  <si>
    <t>绩效目标</t>
  </si>
  <si>
    <t>备注</t>
  </si>
  <si>
    <t>项目总投资</t>
  </si>
  <si>
    <t>截止2024年年已安排资金</t>
  </si>
  <si>
    <t>2025年计划安排衔接资金情况</t>
  </si>
  <si>
    <t>中央衔接补助资金</t>
  </si>
  <si>
    <t>自治区衔接补助资金</t>
  </si>
  <si>
    <t>2025年计划安排其他政府投资</t>
  </si>
  <si>
    <t>企业投资</t>
  </si>
  <si>
    <t>巩固拓展脱贫攻坚成果和乡村振兴任务资金</t>
  </si>
  <si>
    <t>第二批巩固拓展脱贫攻坚成果和乡村振兴任务资金</t>
  </si>
  <si>
    <t>少数民族发展资金</t>
  </si>
  <si>
    <t>第二批少数民族发展资金</t>
  </si>
  <si>
    <t>国有农场资金</t>
  </si>
  <si>
    <t>以工代赈资金</t>
  </si>
  <si>
    <t>计划安排地方政府债券资金</t>
  </si>
  <si>
    <t>计划安排地、县配套资金</t>
  </si>
  <si>
    <t>小计</t>
  </si>
  <si>
    <t>2025年计划安排资金</t>
  </si>
  <si>
    <t>合计61个项目</t>
  </si>
  <si>
    <t>653221-2024-SL-023</t>
  </si>
  <si>
    <t>新疆和田地区喀拉喀什河和田县英阿瓦提乡卡热杜瓦村段防洪工程</t>
  </si>
  <si>
    <t>乡村建设类</t>
  </si>
  <si>
    <t>续建</t>
  </si>
  <si>
    <t>2024.07-2025.06</t>
  </si>
  <si>
    <t>和田县英阿瓦提乡</t>
  </si>
  <si>
    <t>建设内容：新建防洪堤3.5km，防洪标准为10年一遇洪水，设计洪峰流量为430.94m³/s。其中：2025年建设3.4公里。</t>
  </si>
  <si>
    <t>和田县水利局</t>
  </si>
  <si>
    <t>卡哈尔·阿布都瓦依提</t>
  </si>
  <si>
    <t>巩固任务资金</t>
  </si>
  <si>
    <t>已完工</t>
  </si>
  <si>
    <t>本工程实施后，提高河道防洪能力，改善项目区的生态环境状况，防止项目区的水土流失的加剧，可以保护卡热杜瓦村420名村民的6000亩耕地及林地的安全。</t>
  </si>
  <si>
    <t>653221-2024-JT-018</t>
  </si>
  <si>
    <t>和田县2024年Y098乡道改造建设项目</t>
  </si>
  <si>
    <t>2024.05-2025.06</t>
  </si>
  <si>
    <t>和田县百和镇、英阿瓦提乡、英艾日克乡、色格孜库勒乡</t>
  </si>
  <si>
    <t>建设内容：改扩建17.68公里，路基宽度10米，路面9米，包括路面、路基、桥涵及防护。其中：2025年建设7.54公里。</t>
  </si>
  <si>
    <t>和田县交通运输局</t>
  </si>
  <si>
    <t>张海东</t>
  </si>
  <si>
    <t>项目建成后，可改善和田县农村路网，提高交通便利条件预计可使3241人受益，其中脱贫户（监测户）人口885人。</t>
  </si>
  <si>
    <t>653221-2024-QT-001</t>
  </si>
  <si>
    <t>和田县红柳镇2024年物资储备库建设项目</t>
  </si>
  <si>
    <t>2024.03-2025.08</t>
  </si>
  <si>
    <t>和田县红柳镇</t>
  </si>
  <si>
    <t>建设规模及建设内容：项目总建筑面积4339.69㎡，地上一层，框架结构，包括库房、冷库附属用房、室外货场及其他附属设施。其中：2025年建设920.8平方米。</t>
  </si>
  <si>
    <t>和田县红柳镇人民政府</t>
  </si>
  <si>
    <t>和田县供销社</t>
  </si>
  <si>
    <t>比拉力·萨吾尔</t>
  </si>
  <si>
    <t>项目建成后，可有效提升红柳镇物资储备能力，开辟物流渠道</t>
  </si>
  <si>
    <t>653221-2024-LY-011</t>
  </si>
  <si>
    <t>和田县群众治沙配套设施建设项目</t>
  </si>
  <si>
    <t>产业发展类</t>
  </si>
  <si>
    <t>2024.07-2025.07</t>
  </si>
  <si>
    <t>塔瓦库勒乡，阿瓦提乡，色格孜库勒乡，吾宗肖乡</t>
  </si>
  <si>
    <t>建设内容：在群众治沙区域建设新建长度80.36公里、宽度为4米的砂砾石结构道路以及为机井配套296套分布式光伏及相关附属设施。其中：2025年建设19.93公里。</t>
  </si>
  <si>
    <t>和田县林业和草原局</t>
  </si>
  <si>
    <t>阿卜力克木·萨吾尔</t>
  </si>
  <si>
    <t>通过配套道路和光伏设施，带动350户农民承包防沙治沙用地约4万亩发展肉苁蓉产业，提高农户收入。</t>
  </si>
  <si>
    <t>653221-2025-XM-001</t>
  </si>
  <si>
    <t>和田县2025年村级畜牧兽医技术服务中心提升改造项目</t>
  </si>
  <si>
    <t>改扩建</t>
  </si>
  <si>
    <t>2025.01-2025.12</t>
  </si>
  <si>
    <t>和田县各乡镇</t>
  </si>
  <si>
    <t>建设内容：提升改造13个村级畜牧兽医服务中心，实现动物检疫申报点、防疫点、诊疗点、品种改良点、疫情监测点、饲料销售点、咨询服务点“多点合一”。每个村级畜牧兽医技术服务中心业务用房改造提升，并配套棚圈、青贮窖、饲草料棚及相关设施设备和水电设施备。建设地点及数量：布扎克乡1个、拉依喀乡1个、朗如乡1个、巴格其镇1个、英阿瓦提乡1个、色格孜库勒乡1个、英艾日克乡1个、吾宗肖乡1个、塔瓦库勒乡1个、阿瓦提乡1个、百和镇1个、喀什塔什乡1个、罕艾日克镇1个。</t>
  </si>
  <si>
    <t>和田县各乡镇人民政府</t>
  </si>
  <si>
    <t>和田县农业农村局</t>
  </si>
  <si>
    <t>各乡镇乡镇长</t>
  </si>
  <si>
    <t>建成后可实现动物检疫申报点、防疫点、诊疗点、品种改良点、疫情监测点、饲料器械销售点、咨询服务点“多点合一”，恢复和填补动物诊疗、牛羊人工配种等工作空白，能繁牛羊母畜将增加4万头只以上，将大幅度提高农户养殖积极性。</t>
  </si>
  <si>
    <t>653221-2025-CY-001</t>
  </si>
  <si>
    <t>和田县产业发展以奖代补项目</t>
  </si>
  <si>
    <t>新建</t>
  </si>
  <si>
    <t>建设内容：对全县的脱贫户（含监测户）特别是万元以下户发展种植业、畜牧业、林果业、庭院经济、创业就业进行到户补助。
其中：种植业主要包括小麦、玉米等粮食作物单产提升、耕地质量保护和提升及关键技术应用。畜牧业主要包括牛、羊等母畜入户，青贮窖建设、养殖圈舍改造、饲草料、社会化服务补助等。林果业主要包括核桃、桃、葡萄等林果业品种优化、疏密改造、整形修剪、病虫害防治等补助。庭院经济主要包括在庭院内发展无花果、樱桃、苹果、杏、葡萄、桃、石榴、杏李、新梅等林果及种植蔬菜进行补助。创业就业主要包括自主创业（固定经营场所20平方米）、自主创业（非固定场所包括餐车、零售点等移动摊位等）。</t>
  </si>
  <si>
    <t>通过实施产业以奖代补，支持到户产业发展，引导和鼓励奖补对象积极发展特色产业，提高帮扶产业覆盖率和精准度，激发脱贫群众内生发展动力，不断缩小收入差距、发展差距，切实增强各族群众的获得感和幸福感。预计受益户数32439户。</t>
  </si>
  <si>
    <t>653221-2025-JR-001</t>
  </si>
  <si>
    <t>和田县两免小额贷款贴息资金项目</t>
  </si>
  <si>
    <t>建设内容：针对全县18000余户脱贫户（监测户）两免小额贷款贴息。</t>
  </si>
  <si>
    <t>庄元强</t>
  </si>
  <si>
    <t>解决脱贫户（监测户）小额贷款利息，使脱贫户（监测户）18000余户更好的利用小额贷款发展产业。</t>
  </si>
  <si>
    <t>653221-2025-LY-001</t>
  </si>
  <si>
    <t>和田县群众治沙配套设施建设项目（二期）</t>
  </si>
  <si>
    <t>阿和公路西侧、塔瓦库勒乡</t>
  </si>
  <si>
    <t>建设内容：对位于阿和公路西侧的群众治沙区域进行基础配套设施建设，计划建设宽度4.5米的田间道路19条，总长28.3公里，新装20kWp分布式光伏94套、配备200kWh储能电柜94套,新建双边丝围栏实施390套（一期项目光伏新增围栏296套，二期项目光伏配套围栏94套）。</t>
  </si>
  <si>
    <t>通过配套道路和光伏设施，带动100户农民承包防沙治沙用地约1.4万亩发展肉苁蓉产业，提高农户收入。</t>
  </si>
  <si>
    <t>653221-2025-CY-002</t>
  </si>
  <si>
    <t>和田县塔瓦库勒乡色素辣椒育苗基地建设项目</t>
  </si>
  <si>
    <t>2025.03-2025.10</t>
  </si>
  <si>
    <t>和田县塔瓦库勒乡巴克墩村</t>
  </si>
  <si>
    <t>建设内容：新建色素辣椒育苗大棚50座，总建筑面积69719平方米;其中单座大棚建筑面积1394.38平方米，占地面积1394.38平方米，长170.15米，宽8.2米，地上1层，钢架结构，基础为螺旋地桩基础，建筑高度3.65米，配套水电暖等附属设施。产权归村集体所有。</t>
  </si>
  <si>
    <t>和田县塔瓦库勒乡人民政府</t>
  </si>
  <si>
    <t>依明托合提·吐尔孙托合提</t>
  </si>
  <si>
    <t>少数民族发展任务资金</t>
  </si>
  <si>
    <t>项目建成后，项目建成后，可以育苗50*8000=40万盘红素辣椒苗，按照每盘1元的利润计算，每年可以直接产生收益40万元，非育苗期间，大棚可作为温室蔬菜种植场所，每座大棚可以为农户增加生产经营性收入1500元左右。总计可以增加年村集体收益租金17万元，农户生产经营性收入7.5万元，工资性收入20万元。</t>
  </si>
  <si>
    <t>653221-2025-CY-003</t>
  </si>
  <si>
    <t>和田县园艺场保鲜库建设项目</t>
  </si>
  <si>
    <t>和田县园艺场</t>
  </si>
  <si>
    <t>建设内容：新建果蔬保鲜库一座，建筑面积为300平方米，地上1层，建筑高度5m，门式钢架，独立基础，及配套附属设施，安装制冷设备机组5套。</t>
  </si>
  <si>
    <t>通过错峰销售进一步带动园艺场果蔬种植效益，同时带动5名脱贫群众参与日常维护工作获取劳务工资（每年每月1000元），增加经济收入。</t>
  </si>
  <si>
    <t>653221-2025-CY-004</t>
  </si>
  <si>
    <t>和田县色格孜库勒乡保鲜库建设项目</t>
  </si>
  <si>
    <t>和田县色格孜库勒乡库木巴格村</t>
  </si>
  <si>
    <t>建设内容：投资390万元在色格孜库勒乡库木巴格村新建占地845.51平方米的保鲜库，地上一层，钢结构；200KVA变压器一个；200mm厚C25素混凝土地面硬化2500.00㎡；15P制冷机组10套及相关配套附属设施。</t>
  </si>
  <si>
    <t>和田县色格孜库勒乡人民政府</t>
  </si>
  <si>
    <t>阿布来提·阿布拉</t>
  </si>
  <si>
    <t>色格孜库勒乡政府依托现有项目规划和红枣产业优势引进落地企业计划投资500万搭构建设完善红枣加工厂房及配套设备（已签订投资框架协议）。项目建成后有利于逐步促进和田县色格孜库勒乡红枣产业集群化，形成健康的红枣产业发展链条。企业通过租赁使用，租金主要用于壮大集体经济，同时带动周边农户就近就地就业，脱贫群众通过参与劳动或日常维护工作获取劳务工资，增加经济收入。</t>
  </si>
  <si>
    <t>653221-2025-CY-005</t>
  </si>
  <si>
    <t>和田县布扎克乡思源保鲜库建设项目</t>
  </si>
  <si>
    <t>和田县布扎克乡思源产业园</t>
  </si>
  <si>
    <t>建设内容：总建筑面积为2400.6平米，其中：新建1#—4#保鲜库，4座，每座占地面积600.15平方米，总建筑面积为600.15平米，地上1层，钢结构，柱下独立基础；混凝土硬化面积为8490.47平方米，室外消防管网长度285.82m，室外电缆网2010.0米，照明设备19个，630kva箱式变压器一台。</t>
  </si>
  <si>
    <t>和田县布扎克乡人民政府</t>
  </si>
  <si>
    <t>阿布力米提·热合曼</t>
  </si>
  <si>
    <t>可带动就业30人，月工资不低于1800元/月。促使园区获取效益的同时，带动脱贫群众参与日常维护工作获取劳务工资，增加经济收入。</t>
  </si>
  <si>
    <t>653221-2025-CY-006</t>
  </si>
  <si>
    <t>和田县巴格其镇少数民族特色产业提升项目</t>
  </si>
  <si>
    <t>和田县巴格其镇故城村</t>
  </si>
  <si>
    <t>建设内容：本次新建手工艺工坊560平方米，地上二层，采用框架结构，一层面积445平方米，二层面积115平方米。对原有的315平方米的手工艺纺进行提升加工改造，场地硬化，主要新建消防水池250m³及室外附属设施等。</t>
  </si>
  <si>
    <t>和田县巴格其镇人民政府</t>
  </si>
  <si>
    <t>和田县统战部</t>
  </si>
  <si>
    <t>乃比江·多来提</t>
  </si>
  <si>
    <t>项目建成后可带动20人就地就业，月工资平均3000元。同时村委会将厂房进行出租收取租金，壮大村集体经济。</t>
  </si>
  <si>
    <t>653221-2025-CY-007</t>
  </si>
  <si>
    <t>和田县布扎克乡思源新建厂房项目</t>
  </si>
  <si>
    <t>建设内容：总建筑面积5972.34平米，其中：新建1#厂房，占地面积2777.21平方米，总建筑面积为2986.17平米，地上一层，局部两层，钢结构，柱下独立基础。新建1#厂房，占地面积2777.21平方米，总建筑面积为2986.17平米，地上一层，局部两层，钢结构，柱下独立基础。配套消防、排水、变压器等附属配套设施设备。</t>
  </si>
  <si>
    <t>可带动就业100人，月工资不低于1800元/月。促使园区获取效益的同时，带动脱贫群众参与日常维护工作获取劳务工资，增加经济收入。</t>
  </si>
  <si>
    <t>653221-2025-CY-014</t>
  </si>
  <si>
    <t>和田县塔瓦库勒乡色素辣椒育苗配套项目</t>
  </si>
  <si>
    <t>建设内容：采购辣椒育苗需要的保温被4930条，采购辣椒育苗需要的棚膜 1500公斤。
货物采购标准:棉被:3m*10m编织布+3T泡沫+500克丝绵+500克无纺布。棚膜:PO膜、10丝，7.5米*90米，重量65公斤。</t>
  </si>
  <si>
    <t>项目的实施，在原有扶贫资产上进行更新，可以保障塔瓦库勒乡1.8万亩的辣椒苗顺利育成，增长辖区4000余户种植户的生产经营性收入。同时育苗工作可以带动辖区150人的季节性就近就业，工资2000元/月。预计增加租金收益2万元/年</t>
  </si>
  <si>
    <t>653221-2025-SL-005</t>
  </si>
  <si>
    <t>和田县抗旱（灌溉）机电井粮食安全保障维修养护项目</t>
  </si>
  <si>
    <t>2025.03-2025.08</t>
  </si>
  <si>
    <t>建设内容：对140眼抗旱井进行维修养护并配套附属设备，抗旱井设计井深80～120m，井径377mm、井孔直径700～750mm。更换水泵、启动箱、变压器，配套高低压线路等，更换10KV高压线路、五合一电表箱、泵管，并对部分抗旱井进行洗井。</t>
  </si>
  <si>
    <t>提升抗旱机电井供水能力。</t>
  </si>
  <si>
    <t>653221-2025-JT-007</t>
  </si>
  <si>
    <t>和田县2024年灾后道路重建项目</t>
  </si>
  <si>
    <t>2025.04-2025.12</t>
  </si>
  <si>
    <t>和田县朗如乡</t>
  </si>
  <si>
    <t>建设内容：维修改造道路85公里，包含路基、路面、桥涵及防护。</t>
  </si>
  <si>
    <t>项目建成后，可保障喀什塔什乡、朗如乡山区居民正常出入，提高交通便利条件预计可使1821人受益，其中脱贫户（监测户）人口346人。</t>
  </si>
  <si>
    <t>653221-2025-JY-004</t>
  </si>
  <si>
    <t>和田县2025年“雨露计划”补助项目</t>
  </si>
  <si>
    <t>巩固拓展脱贫攻坚成果类</t>
  </si>
  <si>
    <t>建设内容：对全县符合“雨露计划”的8600名脱贫户（监测户）学生进行补助，每人补助3000元/年。</t>
  </si>
  <si>
    <t>和田县教育局</t>
  </si>
  <si>
    <t>佟永峰</t>
  </si>
  <si>
    <t>项目实施后受益8600人，其中脱贫户（监测户）8600人。</t>
  </si>
  <si>
    <t>653221-2025-SL-019</t>
  </si>
  <si>
    <t>和田地区和田县乡村建设农村饮水安全提升项目</t>
  </si>
  <si>
    <t>2025.05-2025.11</t>
  </si>
  <si>
    <t>和田县拉依喀乡</t>
  </si>
  <si>
    <t>建设内容：建设内容包括引水渠道、沉沙池和调节池等。新建引水暗渠0.756km，设计流量3.0m3/s，钢筋混凝土矩形渠道；新建定期水力冲洗式沉沙池一座，引水流量1.29m3/s，冲洗流量1.71m3/s，双室结构，池长120m，池宽45.4m，单室净宽22.7m，池深2～5m，总容积为1.92万m3；新建调节池一座，单厢结构，调节池总池长145m，总池宽80m，池深6.0m，总容积为6.96万m3；配套信息化建设、存泥池及附属设备设施。</t>
  </si>
  <si>
    <t>提升汛期南片区水厂水处理能力，降低运行成本费用，健全农村供水长效运行管理体制机制，提升拉依喀乡、布扎克乡、巴格其镇、罕艾日克镇、英阿瓦提乡、色格孜库勒乡6乡镇供水保障能力。改善和田县农村7.07万户31.42万居民的生活、生产用水，保障农村供水工程长久稳定运行，不断提升农村群众的获得感、幸福感、安全感。</t>
  </si>
  <si>
    <t>653221-2025-JY-001</t>
  </si>
  <si>
    <t>和田县2025年巩固拓展脱贫攻坚成果同乡村振兴有效衔接公益性岗位项目</t>
  </si>
  <si>
    <t>就业类</t>
  </si>
  <si>
    <t>建设内容：项目总投资5418万元，开发2580个公益性岗位，安置2580名监测帮扶对象（包括脱贫户）就业，每人补贴1750元/月，参加乡村保洁、门卫保安、保育员、乡村协管员等公共事务。</t>
  </si>
  <si>
    <t>和田县人社局</t>
  </si>
  <si>
    <t>何建国</t>
  </si>
  <si>
    <t>开发2580个公益性岗位，安置2580监测帮扶对象就业。</t>
  </si>
  <si>
    <t>653221-2025-JY-002</t>
  </si>
  <si>
    <t>和田县2025年转移就业一次性交通补助项目</t>
  </si>
  <si>
    <t>建设内容：对有组织、自发到区内其他地州、疆外其他省份稳定就业在3个月以上的脱贫人口（监测对象）进行一次性交通补助。对转移到疆内其他地州稳定就业3个月以上得给予一次性补助1000元/人，转移到疆外省（市）稳定就业3个月以上得给予一次性补助2000元/人。对县内跨县(含兵团第十四师)务工人员，利用县级配套资金给予补助，有票据人员据实报销，无票据人员按出发地到外出务工目的地的火车硬卧票价格报销每人往返路费不超过200元的标准给予补助。</t>
  </si>
  <si>
    <t>项目的实施，脱贫人口（监测对象）进行一次性交通补助。</t>
  </si>
  <si>
    <t>653221-2025-JY-003</t>
  </si>
  <si>
    <t>和田县2025年农村道路日常养护补助项目</t>
  </si>
  <si>
    <t>建设内容：公路养护人员1000名，每人每月补助1000元。</t>
  </si>
  <si>
    <t>解决1000名道路养护人员稳定就业。</t>
  </si>
  <si>
    <t>653221-2025-QT-002</t>
  </si>
  <si>
    <t>和田县2025年低氟边销茶入户项目</t>
  </si>
  <si>
    <t>其他类</t>
  </si>
  <si>
    <t>建设内容：向全县“监测户”（脱贫不稳定户、突发严重困难户、边缘易致贫户）等困难群众，按照每一户不低于80元的标准，将合格的低氟边销茶发放到户（3块）</t>
  </si>
  <si>
    <t>阿伊别克•玉素甫</t>
  </si>
  <si>
    <t>该项目实施后，为进一步引导各族群众形成健康科学的饮茶习惯，增强各族群众健康饮茶消费观念和防病意识，改善生活水平，增加农户的幸福感。</t>
  </si>
  <si>
    <t>653221-2025-SL-022</t>
  </si>
  <si>
    <t>和田县布扎克乡2025年中央财政以工代赈农村渠道建设项目</t>
  </si>
  <si>
    <t>和田县布扎克乡各村</t>
  </si>
  <si>
    <t>建设内容：和田县布扎克乡渠道防渗5公里，流量为0.1-0.5m³/s，配套相应渠系建筑物。</t>
  </si>
  <si>
    <t>和田县发改委</t>
  </si>
  <si>
    <t>以工代赈任务资金</t>
  </si>
  <si>
    <t>项目建成后，可有效提高渠系水利用系数，增加灌溉水量，提高灌区的农业用水保证率，满足灌区现状及节水改建逐步实施后的灌溉用水需求，使灌区内的农作物达到稳产、增产的目的，促进灌区的社会经济发展。预计带动当地农村群众务工总人数60人，预计发放劳务报酬115万元。</t>
  </si>
  <si>
    <t>653221-2025-JT-010</t>
  </si>
  <si>
    <t>和田县英阿瓦提乡2025年中央财政以工代赈农村道路建设项目</t>
  </si>
  <si>
    <t>和田县英阿瓦提乡各村</t>
  </si>
  <si>
    <t>建设内容：新建农村道路6公里，水泥混凝土路面，含路面、路基、桥涵、防护及交通安全设施等。</t>
  </si>
  <si>
    <t>和田县英阿瓦提乡人民政府</t>
  </si>
  <si>
    <t>图尔夏提·奥斯曼</t>
  </si>
  <si>
    <t>通过项目建设，预计带动当地农村群众务工总人数80人，预计发放劳务报酬115万元。</t>
  </si>
  <si>
    <t>653221-2025-SL-023</t>
  </si>
  <si>
    <t>和田县色格孜库勒乡2025年中央财政以工代赈斗渠建设项目（一期）</t>
  </si>
  <si>
    <t>和田县色格孜库勒乡托万罕艾日克村</t>
  </si>
  <si>
    <t>建设内容：和田县色格孜库勒乡托万罕艾日克村渠道防渗4公里，流量0.9m³，配套相应渠系建筑物。</t>
  </si>
  <si>
    <t>该项目建成后，有效改善农田水利条件，直接增加该村灌溉辐射面积预计达到2000余亩，使项目地区域内的灌溉总面积增加25%以上，进而提高土地的产出能力，促进农作物增产增收。通过优化斗渠的设计和建设，减少水资源在输送过程中的浪费，使区域内的水资源利用率提高至90%以上。预计带动当地农村群众务工总人数60人，预计发放劳务报酬103万元。</t>
  </si>
  <si>
    <t>653221-2025-SL-024</t>
  </si>
  <si>
    <t>和田县罕艾日克镇阿格玛克村2025年渠道建设中央财政以工代赈项目</t>
  </si>
  <si>
    <t>和田县罕艾日克镇阿格玛克村</t>
  </si>
  <si>
    <t>建设内容：和田县罕艾日克镇阿格玛克村渠道防渗3.5公里，设计流量为0.1-0.3m³/s，配套相应渠系建筑物。</t>
  </si>
  <si>
    <t>和田县罕艾日克镇人民政府</t>
  </si>
  <si>
    <t>麦提艾则孜·胡杜尤木拜尔迪</t>
  </si>
  <si>
    <t>项目建成后，可有效提高渠系水利用系数，增加灌溉水量，提高灌区的农业用水保证率，满足灌区现状及节水改建逐步实施后的灌溉用水需求，使灌区内的农作物达到稳产、增产的目的，促进灌区的社会经济发展。预计带动当地农村群众务工总人数30人，预计发放劳务报酬76.25万元。</t>
  </si>
  <si>
    <t>653221-2025-JT-011</t>
  </si>
  <si>
    <t>和田地区和田县朗如乡2025年农村道路建设中央财政以工代赈项目</t>
  </si>
  <si>
    <t>和田县朗如乡各村</t>
  </si>
  <si>
    <t>建设内容：改造农村道路5公里，水泥路面，含路面、路基、桥涵及防护等。</t>
  </si>
  <si>
    <t>和田县朗如乡人民政府</t>
  </si>
  <si>
    <t>阿力木江·热杰普</t>
  </si>
  <si>
    <t>项目建成后，极大程度地改善乡村道路基础设施环境，方便群众出行，提高群众的生活水平，增加群众幸福感，预计预计吸纳当地低收入群众务工人数80人，增加收入106万元。</t>
  </si>
  <si>
    <t>653221-2025-JT-012</t>
  </si>
  <si>
    <t>和田县拉依喀乡2025年中央财政以工代赈农村老旧路改造项目</t>
  </si>
  <si>
    <t>和田县拉依喀乡各村</t>
  </si>
  <si>
    <t>建设内容：改造农村老旧道路5公里，水泥路面，含路面、路基、桥涵及防护等。</t>
  </si>
  <si>
    <t>和田县拉依喀乡人民政府</t>
  </si>
  <si>
    <t>吐送江·麦提库尔班</t>
  </si>
  <si>
    <t>项目建成后，将显著提升交通网络的运行效率，有效缩短居民出行时间，降低物流成本，为经济发展注入强劲动力。预计预计吸纳当地低收入群众务工人数90人，增加收入106万元。</t>
  </si>
  <si>
    <t>和田县2025年农村道路沥青面层修复养护工程项目</t>
  </si>
  <si>
    <t>2025.4-2025.10</t>
  </si>
  <si>
    <t>建设内容：修复养护91062平方米（含53km生命安全防护工程），完善交通安全设施等。</t>
  </si>
  <si>
    <t>项目建成后，可改善和田县农村路网，提高交通便利条件。</t>
  </si>
  <si>
    <t>和田县自然灾害防治道路建设项目</t>
  </si>
  <si>
    <t>2024.10-2025.04</t>
  </si>
  <si>
    <t>和田县喀什塔什乡</t>
  </si>
  <si>
    <t>建设内容：维修道路81公里，修复22处水毁病害，按照四级公路标准建设，设内容包括路面、路基水毁修复，破损桥涵构造物修复，破损挡墙防护修复，新建涵洞、路基防护等。</t>
  </si>
  <si>
    <t>项目建成后，可保障喀什塔什乡居民正常出入，提高交通便利条件预计可使364人受益，其中脱贫户（监测户）人口162人。</t>
  </si>
  <si>
    <t>653221-2025-CY-015</t>
  </si>
  <si>
    <t>和田县布扎克乡种兔养殖设备更新项目</t>
  </si>
  <si>
    <t>平安村种兔养殖基地</t>
  </si>
  <si>
    <t>建设内容：更换布扎克乡种兔养殖基地96栋兔舍的降温环控水帘、粪尿系统的传送带和托带梁、将养殖设备更换为欧式兔笼。</t>
  </si>
  <si>
    <t>项目建成后，企业能够重焕生机，步入高质量发展的快车道，能够扩大业务规模，吸引更多农户就业</t>
  </si>
  <si>
    <t>653221-2025-LY-003</t>
  </si>
  <si>
    <t>和田县2025年林果病虫害综合防治项目</t>
  </si>
  <si>
    <t>朗如乡、布扎克乡、拉依喀乡、巴格其镇、罕艾日克镇镇、百和镇、英阿瓦提乡</t>
  </si>
  <si>
    <t xml:space="preserve">
建设内容：病虫害防治预防面积17万亩，其中：朗如乡1万亩、布扎克乡2.6万亩、拉依喀乡3万亩、巴格其镇5.5万亩、罕艾日克镇3.5万亩、百和镇0.1万亩、英阿瓦提乡1.3万亩，购买石硫合剂1360吨。
</t>
  </si>
  <si>
    <t>“预防为主，综合防治”的原则， 以经济安全、有效地控制腐烂病病菌及大球蚧的越冬若虫，确保核桃产业健康发展。</t>
  </si>
  <si>
    <t>653221-2025-NY-003</t>
  </si>
  <si>
    <t>和田县色格孜库勒乡土地碎片化治理项目</t>
  </si>
  <si>
    <t>其格力克村、托万罕艾日克村、艾兰木布隆村。</t>
  </si>
  <si>
    <t>建设内容：对和田县色格孜库勒乡3个村430亩碎片化土地进行优化整合。每亩补助800元。</t>
  </si>
  <si>
    <t>打破土地细碎局限，整合形成大片农田，便于大型农业机械作业，降低生产成本，提高农业生产效率与规模效益。通过改善土地碎片化现状，吸引农业企业、专业大户等参与流转，提高土地流转率和流转价格增加村集体收入。减少不合理开垦和过度利用，保护农田生态系统的完整性和稳定性，降低水土流失、土地沙化等生态风险。</t>
  </si>
  <si>
    <t>653221-2025-RJ-014</t>
  </si>
  <si>
    <t>和田县百和镇旅游示范村创建项目</t>
  </si>
  <si>
    <t>和田县百和镇托万罕艾日克村、古再勒村、阔克其村、英买来村</t>
  </si>
  <si>
    <t>建设内容：对和田县百和镇4个村417户脱贫户、监测对象庭院经济提升改造。</t>
  </si>
  <si>
    <t>和田县百和镇人民政府</t>
  </si>
  <si>
    <t>祖力皮喀尔·穆合拜提</t>
  </si>
  <si>
    <t>项目建成后有效提升改造居民庭院经济发展，提升居民幸福感，提高全村精神文明生活。</t>
  </si>
  <si>
    <t>653221-2025-RJ-012</t>
  </si>
  <si>
    <t>和田县百和镇示范村公共照明建设项目</t>
  </si>
  <si>
    <t>建设内容：采购公共照明设备332个及配套相关附属设施，其中：托万罕艾日克村100个、古再勒村160个、阔克其村12个、英买来村60个，计划投资60万元。</t>
  </si>
  <si>
    <t>和田县住建局</t>
  </si>
  <si>
    <t>通过实施该项目改善村容村貌，方便群众出行，健全农村基础设施建设，预计使四个村741户3535人受益，其中脱贫户（监测户）420户人口2055人。</t>
  </si>
  <si>
    <t>653221-2025-PS-001</t>
  </si>
  <si>
    <t>和田县百和镇示范村排水管网建设项目</t>
  </si>
  <si>
    <t>和田县百和镇阔克其村、英买来村</t>
  </si>
  <si>
    <t>建设内容：建设26.66公里管径DN80-DN300、De110排水管网及配套相关附属设施，其中：阔克其村9.36公里、英买来村17.3公里。</t>
  </si>
  <si>
    <t>通过实施该项目提升农户生活水平，解决农户排水困难的问题，健全农村基础设施建设，预计使两个村327户1538人受益，其中脱贫户（监测户）166户人口798人。</t>
  </si>
  <si>
    <t>653221-2025-RJ-013</t>
  </si>
  <si>
    <t>和田县巴格其镇旅游示范村创建项目</t>
  </si>
  <si>
    <t>2025.03-2025.11</t>
  </si>
  <si>
    <t>巴格其镇阿热居瓦村、依特帕克村</t>
  </si>
  <si>
    <t>建设内容：对和田县巴格其镇2个村41户脱贫户庭院经济提升改造。
发展巴格其镇特色旅游，引导各族群众感知中华传统文化及特色文化，以村为单位，整村推进，基于中华传统文化和特色文化，对依特帕克村脱贫户（监测户）29户，、阿热居瓦村脱贫户（监测户）12户、共计41户，计划投资55.9元，按照改造标准从高到低分为A、B、C三档。补助标准为A档15000元、B档13000元、C档10000元。</t>
  </si>
  <si>
    <t>项目建成后，可有效改善59户、237人（监测对象）的人居环境，助力乡村振兴，持续增强广大农民群众幸福感、获得感，助力实现全面建成小康社会。</t>
  </si>
  <si>
    <t>653221-2025-RJ-011</t>
  </si>
  <si>
    <t>和田县巴格其镇示范村公共照明建设项目</t>
  </si>
  <si>
    <t>建设内容：采购公共照明设备800盏及配套相关附属设施，其中：依特帕克村500盏、阿热居瓦村300盏，计划投资200万元。</t>
  </si>
  <si>
    <t>对包括59户237人的群体进行特色发展，同时配套相关附属设施。这不仅将改善村容村貌，方便农民出行，进一步健全农村基础设施建设，还能提升各族群众对中华传统文化及特色文化的感知，带动农户增收，促进整村的发展进步，实现良好的经济和社会效益。</t>
  </si>
  <si>
    <t>653221-2025-JT-016</t>
  </si>
  <si>
    <t>和田县2025年自治区乡村振兴示范村村庄规划编制项目</t>
  </si>
  <si>
    <t>2025.02-2025.11</t>
  </si>
  <si>
    <t>和田县百和镇古再勒村、英买来村、阔勒其村；巴格其镇依特帕克村、阿热居瓦村</t>
  </si>
  <si>
    <t>建设内容：编制百和镇古再勒村、英买来村、阔勒其村；巴格其镇依特帕克村、阿热居瓦村等五个村村庄规划，推动农业农村的全面发展，确保农民生活水平的提升和乡村社会的稳定繁荣。</t>
  </si>
  <si>
    <t>和田县自然资源局</t>
  </si>
  <si>
    <t>齐米军</t>
  </si>
  <si>
    <t xml:space="preserve">项目实施后，百和镇托万罕艾日克村、古再勒村、英买来村、阔勒其村；巴格其镇依特帕克村、阿热居瓦村等六个村，实现特色农业产业增加值年增长5%，每个村庄培育至少1个农产品品牌，人均产业增收5%；生活垃圾无害化处理率达100%，生活污水处理率达100%；每个村移风易俗满意度达到100%；每个村人均可支配收入年增长10%，低收入人口监测帮扶覆盖率100%。
</t>
  </si>
  <si>
    <t>653221-2025-NY-004</t>
  </si>
  <si>
    <t>和田县大棚生产设施条件改善项目</t>
  </si>
  <si>
    <t>2025.02-2025.10</t>
  </si>
  <si>
    <t>和田县百和镇</t>
  </si>
  <si>
    <t xml:space="preserve">建设内容：维修大棚164座：其中：164座大棚更换棉被，164座更换卷帘器，164座更换棚膜，94座更换彩钢板、110座维修水电、110座更换棚架。                                                                   </t>
  </si>
  <si>
    <t>以设施种植业提质增效为目标，聚焦我县设施种植业生产优势生产区域，重点开展老旧日光温室维修改造，改善新型农业经营主体生产设施条件，提高现代设施农业产能和发展质量效益，维修改造164座大棚。</t>
  </si>
  <si>
    <t>653221-2025-JT-009</t>
  </si>
  <si>
    <t>和田县农村道路改造建设项目</t>
  </si>
  <si>
    <t>2025.04-2025.11</t>
  </si>
  <si>
    <t>建设内容：改建道路60公里，路基宽8-6.5米，路面宽7.5-6米，包括路面、路基、桥涵及防护</t>
  </si>
  <si>
    <t>项目建成后，可改善和田县农村路网，提高交通便利条件预计可使3864人受益，其中脱贫户（监测户）人口966人。</t>
  </si>
  <si>
    <t>653221-2025-SL-034</t>
  </si>
  <si>
    <t>和田县2025年11个乡镇渠道维修项目</t>
  </si>
  <si>
    <t>2025.01-2025.11</t>
  </si>
  <si>
    <t>阿瓦提乡、塔瓦库勒乡、吾宗肖乡、拉依喀乡、巴格其镇、布扎克乡、罕艾日克镇、英阿瓦提乡、色格孜库勒乡、朗如乡、英艾日克乡</t>
  </si>
  <si>
    <t>主要建设内容为:维修修复对33条干支渠60处,1座桥，1个消力池，一座闸口，其中维修修复巴格其镇7条干支渠，15处;维修修复布扎克乡2条干支渠，7 处;维修修复拉侬喀乡1条干支渠，2处;维修修复吾宗肖乡4条干渠，4处:维修修复塔瓦库勒乡3条干渠,6 处:维修修复罕艾日克镇5条干支渠，5处，一座桥;维修修复英阿瓦提乡1条干渠，5 处:维修修复色格孜库勒乡!条干渠，5处，一座消力池:维修修复英艾日克乡1条干渠,1处;维修修复阿瓦提乡4条干支渠，6处，一座闸口;维修修复朗如乡4条支渠，4处，重建渠道长度2300米。</t>
  </si>
  <si>
    <t>通过维修渠道，完善水利工程运行管理设施，减少水资源的损失浪费，提高灌区内渠系水的利用系数，达到节约用水的目的；优化水资源配置，缓解项目区水资源紧缺的矛盾；改善灌区生产条件，生态条件，调整产业结构，加快灌区经济发展，实现农业增产、农民增收，促进灌区人口、资源和社会的协调发展。</t>
  </si>
  <si>
    <t>653221-2025-cy-027</t>
  </si>
  <si>
    <t>红柳镇创业示范点项目</t>
  </si>
  <si>
    <t>红柳镇</t>
  </si>
  <si>
    <t>建设内容：建设2200㎡的钢结构创业小市场，包括顶盖、钢结构等设施以及通风、排水、电气等配套设施。</t>
  </si>
  <si>
    <t>该项目建成后，进一步完善了村级产业发展，也为红柳镇村村民提供创业增收点，实现增加村集体收入，推动乡村振兴有效衔接任务不断得到巩固。</t>
  </si>
  <si>
    <t>653221-2025-SL-037</t>
  </si>
  <si>
    <t>和田县红柳镇以工代赈防洪建设项目（一期）</t>
  </si>
  <si>
    <t>建设内容：对喀拉喀什河流经镇区段河道进行防洪加固，新建防洪堤坝200m，坝底设砼阻滑墙，迎水面为砼面板，坝顶铺设碎石路。</t>
  </si>
  <si>
    <t>项目建成后，提高河道防洪能力，疏导洪水，改善项目区的生态环境状况，防止河道淘刷、侵蚀，防止项目区的水土流失的加剧。增加群众幸福感，预计预计吸纳当地低收入群众务工人数50人，增加收入102万元。</t>
  </si>
  <si>
    <t>653221-2025-SL-038</t>
  </si>
  <si>
    <t>和田县红柳镇以工代赈防洪建设项目（二期）</t>
  </si>
  <si>
    <t>653221-2025-CY-019</t>
  </si>
  <si>
    <t>和田县布扎克乡便民服务安装充电桩设备项目</t>
  </si>
  <si>
    <t>2025.04-2025.10</t>
  </si>
  <si>
    <t>布扎克乡思源产业园</t>
  </si>
  <si>
    <t>建设内容：在思源产业园内安装10个充电桩，5个变压器及相关配套设备。</t>
  </si>
  <si>
    <t>和田县电力公司</t>
  </si>
  <si>
    <t>项目建成后，极大提高了出行的便利性，相较于传统的充电方式更具安全性，每年能收益5万元，用于增加村集体经济收入。</t>
  </si>
  <si>
    <t>653221-2025-CY-024</t>
  </si>
  <si>
    <t>和田县百和镇便民服务充电桩安装项目</t>
  </si>
  <si>
    <t>2025.03.-2025.10</t>
  </si>
  <si>
    <t>和田县百和镇稻香村</t>
  </si>
  <si>
    <t>建设内容：在稻香村安装8台充电桩，其中3台直流充电桩120KW，5台交流充电桩7KW，柱变400KVA，及配套相关设施设备。</t>
  </si>
  <si>
    <t>项目建成后，提高便民服务能力，增加群众幸福感，增加村集体经济收入。</t>
  </si>
  <si>
    <t>653221-2025-CY-021</t>
  </si>
  <si>
    <t>和田县英艾日克乡水产养殖配套建设项目</t>
  </si>
  <si>
    <t>和田县英艾日克乡</t>
  </si>
  <si>
    <t>建设内容：养殖大棚12000㎡，每平方150元，小计180万；增氧机设备15kv变频罗茨风机16台，每台1.5万元，小计24万元。地源热泵供热器150P，2台，每台16万元，小计32万元。饲料投喂无人机，4台，每台20万元，小计80万元。变压器500KW的三台，一台15万，小计45万。清淤机器人2台每台16万，合计32万。</t>
  </si>
  <si>
    <t>和田县英艾日克乡人民政府</t>
  </si>
  <si>
    <t>阿不力克木·亚力坤</t>
  </si>
  <si>
    <t>建成后资产归所在村村委会所有，年租金收益15万元。可直接就地就近带动就业12人，每月工资3500元，间接就业10人。</t>
  </si>
  <si>
    <t>653221-2025-CY-022</t>
  </si>
  <si>
    <t>和田县英艾日克乡壮大村集体经济鱼塘建设及附属配套项目</t>
  </si>
  <si>
    <t>建设内容：开挖依米西力克村集体鱼塘380亩，小计330万元。采购500kv变压器及配套，小计23万元。配套附属设施用房，吊装房5间，每间25平方，小计15万元。</t>
  </si>
  <si>
    <t>建成后资产归村委会所有，每亩鱼塘年租金可达400元-500元，年收益15.2万元-19万元。可直接就地就近带动就业15人，每月工资3000元。</t>
  </si>
  <si>
    <t>653221-2025-LY-004</t>
  </si>
  <si>
    <t>和田县群众治沙配套设施建设项目（三期）</t>
  </si>
  <si>
    <t>建设内容：对和田县群众治沙区域分布式光伏配套296套200kWh的储能设备及相关配套设施设备。</t>
  </si>
  <si>
    <t>项目的实施，完善了和田县群众治沙区域296套光伏储能设备，提升了夜间灌溉能力，可有效增加群众收入。</t>
  </si>
  <si>
    <t>653221-2025-CY-026</t>
  </si>
  <si>
    <t>和田县英艾日克乡鱼菜共生温室阳光棚项目</t>
  </si>
  <si>
    <t>2025.3-2025.12</t>
  </si>
  <si>
    <t>英艾日克乡恰木古鲁克村</t>
  </si>
  <si>
    <t>建设内容：建设阳光大棚8500平方，配套部分电力设施。</t>
  </si>
  <si>
    <t>建成后资产归村集体所有，年租金收益约35万元。可直接就地就近带动就业25人，每月工资3500元，间接就业15人。</t>
  </si>
  <si>
    <t>653221-2025-LY-005</t>
  </si>
  <si>
    <t>和田县沙产业基础设施配套项目</t>
  </si>
  <si>
    <t>2025.6-2025.12</t>
  </si>
  <si>
    <t>阿和公路西侧</t>
  </si>
  <si>
    <t>建设内容：新建36.46公里砂石路（宽度4.5米，厚30厘米），分布式光伏160套，储能设施160套，光伏围栏160套，光伏清洗系统550套，及相关附属设施。</t>
  </si>
  <si>
    <t>通过配套道路和光伏设施，带动农民承包防沙治沙用地发展肉苁蓉产业，提高农户收入。</t>
  </si>
  <si>
    <t>653221-2025-QT-003</t>
  </si>
  <si>
    <t>和田县2025年易地搬迁地方政府债券贴息补助项目</t>
  </si>
  <si>
    <t>和田县</t>
  </si>
  <si>
    <t>建设内容：对易地搬迁地方政府债券进行贴息补助。</t>
  </si>
  <si>
    <t>和田县财政局</t>
  </si>
  <si>
    <t>柏煜</t>
  </si>
  <si>
    <t>缓解地方财政压力，避免因债务影响民生发展投入。</t>
  </si>
  <si>
    <t>653221-2025-XM-008</t>
  </si>
  <si>
    <t>和田县朗如乡米提孜村畜牧养殖生产赋能蓄电池采购项目</t>
  </si>
  <si>
    <t>和田县朗如乡米提孜村</t>
  </si>
  <si>
    <t>建设内容：为米提孜村山区192户群众采购192组养殖生产赋能蓄电池，包含蓄电池、智能离网逆变器购置费用、运输费用以及安装调试费。</t>
  </si>
  <si>
    <t>和田县市场监督管理局</t>
  </si>
  <si>
    <t>蓄电池的配备将有效解决米提孜村山区群众用电不稳定的问题，农牧民养殖设备可正常运转，生产效率将显著提升，增强村民的幸福感和获得感，促进农村社会和谐稳定。</t>
  </si>
  <si>
    <t>653221-2025-XM-009</t>
  </si>
  <si>
    <t>和田县朗如乡普夏村山区村畜牧养殖健康保障服务中心建设项目</t>
  </si>
  <si>
    <t>建设内容：在普夏村山区建设畜牧养殖健康保障服务中心一座，建设面积为67.67平米，建设内容包括房屋主体施工，地上一层，砖混结构，并配套给排水等设施，确保服务中心具备基本的使用条件，能够为村民提供基本的畜牧养殖健康保障服务。</t>
  </si>
  <si>
    <t>畜牧养殖健康保障服务中心建成后，将极大改善普夏村山区牲畜的医疗条件，实现牲畜疾病就近诊疗，有效降低牲畜患病率和牲畜死亡率，保障农牧民畜牧产业稳定发展。</t>
  </si>
  <si>
    <t>653221-2025-JT-003</t>
  </si>
  <si>
    <t>和田县2025年农村公路建设项目</t>
  </si>
  <si>
    <t>建设内容：新改建道路50公里，包含土路新建及老旧路改造，四级公路，包括路面、路基、桥涵及防护。</t>
  </si>
  <si>
    <t>项目建成后，可改善和田县农村路网，提高交通便利条件预计可使3421人受益，其中脱贫户（监测户）人口561人。</t>
  </si>
  <si>
    <t>653221-2025-JT-017</t>
  </si>
  <si>
    <t>和田县2025年农村公路建设项目（二期）</t>
  </si>
  <si>
    <t>项目建成后，可改善和田县农村路网，提高交通便利条件预计可使1711人受益，其中脱贫户（监测户）人口280人。</t>
  </si>
  <si>
    <t>653221-2025-CY-029</t>
  </si>
  <si>
    <t>和田县英阿瓦提乡2025年服装产业发展设备采购项目</t>
  </si>
  <si>
    <t>英阿瓦提乡艾吉克村</t>
  </si>
  <si>
    <t>建设内容：为艾吉克村扶贫车间采购并安装织布机38台，用于发展服装产业。</t>
  </si>
  <si>
    <t>和田县商工局</t>
  </si>
  <si>
    <t>县级配套资金</t>
  </si>
  <si>
    <t>能促进当地经济发展，同时使包括38户脱贫户群众直接或间接受益，提升他们的生活质量。</t>
  </si>
  <si>
    <t>653221-2025-CY-031</t>
  </si>
  <si>
    <t>和田县罕艾日克镇乡村振兴创业基地建设项目(一期)</t>
  </si>
  <si>
    <t>2025.07-2025.12</t>
  </si>
  <si>
    <t>和田县罕艾日克镇</t>
  </si>
  <si>
    <t>建设内容：新建创业基地两栋，总建筑面积3556平方米。其中，新建1#楼建筑面积1520平方米，新建2#楼建筑面积2036平方米，均为框架结构，地上两层并配套包含室外给排水管网、消防管网及供配电管网、变压器等附属设施</t>
  </si>
  <si>
    <t>项目的建设，可增加村级集体收入，为村庄的发展提供资金支持。带动相关产业发展，促进村民就业增收。 提升村庄的商业氛围，促进经济繁荣。</t>
  </si>
  <si>
    <t>653221-2025-JT-004</t>
  </si>
  <si>
    <t>和田县县乡道提升改造建设项目（三期）</t>
  </si>
  <si>
    <t>建设内容：改建道路50公里，路基宽8米，路面宽7.5米，包括路面、路基、桥涵及防护</t>
  </si>
  <si>
    <t>项目建成后，可改善和田县农村路网，提高交通便利条件预计可使4521人受益，其中脱贫户（监测户）人口986人。</t>
  </si>
</sst>
</file>

<file path=xl/styles.xml><?xml version="1.0" encoding="utf-8"?>
<styleSheet xmlns="http://schemas.openxmlformats.org/spreadsheetml/2006/main" xmlns:mc="http://schemas.openxmlformats.org/markup-compatibility/2006" xmlns:xr9="http://schemas.microsoft.com/office/spreadsheetml/2016/revision9" mc:Ignorable="xr9">
  <numFmts count="10">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_);[Red]\(0\)"/>
    <numFmt numFmtId="178" formatCode="0.00_);[Red]\(0.00\)"/>
    <numFmt numFmtId="179" formatCode="0.0_ "/>
    <numFmt numFmtId="180" formatCode="0.00_ "/>
    <numFmt numFmtId="181" formatCode="0.0_);[Red]\(0.0\)"/>
  </numFmts>
  <fonts count="29">
    <font>
      <sz val="11"/>
      <color indexed="8"/>
      <name val="宋体"/>
      <charset val="1"/>
    </font>
    <font>
      <sz val="11"/>
      <name val="宋体"/>
      <charset val="134"/>
    </font>
    <font>
      <sz val="22"/>
      <name val="宋体"/>
      <charset val="134"/>
    </font>
    <font>
      <sz val="24"/>
      <name val="宋体"/>
      <charset val="134"/>
    </font>
    <font>
      <sz val="24"/>
      <color theme="1"/>
      <name val="宋体"/>
      <charset val="134"/>
    </font>
    <font>
      <sz val="24"/>
      <color theme="1"/>
      <name val="宋体"/>
      <charset val="134"/>
      <scheme val="minor"/>
    </font>
    <font>
      <sz val="11"/>
      <color theme="1"/>
      <name val="宋体"/>
      <charset val="134"/>
      <scheme val="minor"/>
    </font>
    <font>
      <sz val="72"/>
      <name val="方正小标宋简体"/>
      <charset val="134"/>
    </font>
    <font>
      <b/>
      <sz val="24"/>
      <name val="宋体"/>
      <charset val="134"/>
    </font>
    <font>
      <sz val="24"/>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6" fillId="2" borderId="5"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6"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3" borderId="8" applyNumberFormat="0" applyAlignment="0" applyProtection="0">
      <alignment vertical="center"/>
    </xf>
    <xf numFmtId="0" fontId="19" fillId="4" borderId="9" applyNumberFormat="0" applyAlignment="0" applyProtection="0">
      <alignment vertical="center"/>
    </xf>
    <xf numFmtId="0" fontId="20" fillId="4" borderId="8" applyNumberFormat="0" applyAlignment="0" applyProtection="0">
      <alignment vertical="center"/>
    </xf>
    <xf numFmtId="0" fontId="21" fillId="5" borderId="10" applyNumberFormat="0" applyAlignment="0" applyProtection="0">
      <alignment vertical="center"/>
    </xf>
    <xf numFmtId="0" fontId="22" fillId="0" borderId="11" applyNumberFormat="0" applyFill="0" applyAlignment="0" applyProtection="0">
      <alignment vertical="center"/>
    </xf>
    <xf numFmtId="0" fontId="23" fillId="0" borderId="12"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cellStyleXfs>
  <cellXfs count="64">
    <xf numFmtId="0" fontId="0" fillId="0" borderId="0" xfId="0">
      <alignment vertical="center"/>
    </xf>
    <xf numFmtId="0" fontId="1" fillId="0" borderId="0" xfId="0" applyFont="1" applyFill="1" applyBorder="1" applyAlignment="1">
      <alignment horizontal="center" vertical="center"/>
    </xf>
    <xf numFmtId="0" fontId="2" fillId="0" borderId="0" xfId="0" applyFont="1" applyFill="1" applyBorder="1" applyAlignment="1">
      <alignment horizontal="center" vertical="center"/>
    </xf>
    <xf numFmtId="0" fontId="3" fillId="0" borderId="0" xfId="0" applyFont="1" applyFill="1" applyAlignment="1">
      <alignment horizontal="center" vertical="center"/>
    </xf>
    <xf numFmtId="0" fontId="4" fillId="0" borderId="0" xfId="0" applyFont="1" applyFill="1" applyAlignment="1">
      <alignment horizontal="center" vertical="center"/>
    </xf>
    <xf numFmtId="0" fontId="4" fillId="0" borderId="0" xfId="0" applyFont="1" applyFill="1" applyAlignment="1">
      <alignment vertical="center"/>
    </xf>
    <xf numFmtId="0" fontId="3" fillId="0" borderId="0" xfId="0" applyFont="1" applyFill="1" applyAlignment="1">
      <alignment horizontal="center" vertical="center" wrapText="1"/>
    </xf>
    <xf numFmtId="0" fontId="5" fillId="0" borderId="0" xfId="0" applyFont="1" applyFill="1" applyAlignment="1">
      <alignment vertical="center" wrapText="1"/>
    </xf>
    <xf numFmtId="0" fontId="3" fillId="0" borderId="0" xfId="0" applyFont="1" applyFill="1" applyAlignment="1"/>
    <xf numFmtId="0" fontId="3" fillId="0" borderId="0" xfId="0" applyFont="1" applyFill="1" applyAlignment="1">
      <alignment vertical="center" wrapText="1"/>
    </xf>
    <xf numFmtId="0" fontId="5" fillId="0" borderId="0" xfId="0" applyFont="1" applyFill="1" applyAlignment="1">
      <alignment vertical="center"/>
    </xf>
    <xf numFmtId="0" fontId="1" fillId="0" borderId="0" xfId="0" applyFont="1" applyFill="1" applyAlignment="1">
      <alignment horizontal="center" vertical="center"/>
    </xf>
    <xf numFmtId="176" fontId="1" fillId="0" borderId="0" xfId="0" applyNumberFormat="1" applyFont="1" applyFill="1" applyAlignment="1">
      <alignment horizontal="center" vertical="center"/>
    </xf>
    <xf numFmtId="0" fontId="1" fillId="0" borderId="0" xfId="0" applyFont="1" applyFill="1" applyAlignment="1">
      <alignment horizontal="center" vertical="center" wrapText="1"/>
    </xf>
    <xf numFmtId="0" fontId="6" fillId="0" borderId="0" xfId="0" applyFont="1" applyFill="1" applyAlignment="1">
      <alignment vertical="center"/>
    </xf>
    <xf numFmtId="0" fontId="1" fillId="0" borderId="0" xfId="0" applyFont="1" applyFill="1" applyAlignment="1">
      <alignment horizontal="center" vertical="center"/>
    </xf>
    <xf numFmtId="0" fontId="2" fillId="0" borderId="0" xfId="0" applyFont="1" applyFill="1" applyAlignment="1">
      <alignment vertical="center" wrapText="1"/>
    </xf>
    <xf numFmtId="0" fontId="7" fillId="0" borderId="0" xfId="0" applyFont="1" applyFill="1" applyAlignment="1">
      <alignment horizontal="center" vertical="center" wrapText="1"/>
    </xf>
    <xf numFmtId="0" fontId="2" fillId="0" borderId="0"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9" fillId="0" borderId="1" xfId="0" applyFont="1" applyFill="1" applyBorder="1" applyAlignment="1">
      <alignment horizontal="center" vertical="center" wrapText="1"/>
    </xf>
    <xf numFmtId="0" fontId="3" fillId="0" borderId="1" xfId="0" applyFont="1" applyFill="1" applyBorder="1" applyAlignment="1">
      <alignment horizontal="justify" vertical="center" wrapText="1"/>
    </xf>
    <xf numFmtId="176" fontId="2" fillId="0" borderId="0" xfId="0" applyNumberFormat="1" applyFont="1" applyFill="1" applyBorder="1" applyAlignment="1">
      <alignment horizontal="center" vertical="center" wrapText="1"/>
    </xf>
    <xf numFmtId="176" fontId="2" fillId="0" borderId="0" xfId="0" applyNumberFormat="1" applyFont="1" applyFill="1" applyAlignment="1">
      <alignment horizontal="center" vertical="center" wrapText="1"/>
    </xf>
    <xf numFmtId="176" fontId="8" fillId="0" borderId="1" xfId="0" applyNumberFormat="1" applyFont="1" applyFill="1" applyBorder="1" applyAlignment="1">
      <alignment horizontal="center" vertical="center" wrapText="1"/>
    </xf>
    <xf numFmtId="177" fontId="8" fillId="0" borderId="1" xfId="0" applyNumberFormat="1" applyFont="1" applyFill="1" applyBorder="1" applyAlignment="1">
      <alignment horizontal="center" vertical="center" wrapText="1"/>
    </xf>
    <xf numFmtId="178" fontId="8" fillId="0" borderId="1" xfId="0" applyNumberFormat="1" applyFont="1" applyFill="1" applyBorder="1" applyAlignment="1">
      <alignment horizontal="center" vertical="center" wrapText="1"/>
    </xf>
    <xf numFmtId="179" fontId="3" fillId="0" borderId="1" xfId="0" applyNumberFormat="1" applyFont="1" applyFill="1" applyBorder="1" applyAlignment="1">
      <alignment horizontal="center" vertical="center" wrapText="1"/>
    </xf>
    <xf numFmtId="178" fontId="3" fillId="0" borderId="1" xfId="0" applyNumberFormat="1" applyFont="1" applyFill="1" applyBorder="1" applyAlignment="1">
      <alignment horizontal="center" vertical="center" wrapText="1"/>
    </xf>
    <xf numFmtId="179" fontId="4" fillId="0" borderId="1" xfId="0" applyNumberFormat="1" applyFont="1" applyFill="1" applyBorder="1" applyAlignment="1">
      <alignment horizontal="center" vertical="center" wrapText="1"/>
    </xf>
    <xf numFmtId="178" fontId="4" fillId="0" borderId="1" xfId="0" applyNumberFormat="1" applyFont="1" applyFill="1" applyBorder="1" applyAlignment="1">
      <alignment horizontal="center" vertical="center" wrapText="1"/>
    </xf>
    <xf numFmtId="180" fontId="4" fillId="0" borderId="1" xfId="0" applyNumberFormat="1" applyFont="1" applyFill="1" applyBorder="1" applyAlignment="1">
      <alignment horizontal="center" vertical="center" wrapText="1"/>
    </xf>
    <xf numFmtId="180" fontId="3" fillId="0" borderId="1" xfId="0" applyNumberFormat="1" applyFont="1" applyFill="1" applyBorder="1" applyAlignment="1">
      <alignment horizontal="center" vertical="center" wrapText="1"/>
    </xf>
    <xf numFmtId="181" fontId="3" fillId="0" borderId="1" xfId="0"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179" fontId="3" fillId="0" borderId="1" xfId="0" applyNumberFormat="1" applyFont="1" applyFill="1" applyBorder="1" applyAlignment="1">
      <alignment horizontal="center" vertical="center"/>
    </xf>
    <xf numFmtId="176" fontId="3" fillId="0" borderId="1" xfId="0" applyNumberFormat="1" applyFont="1" applyFill="1" applyBorder="1" applyAlignment="1">
      <alignment horizontal="center" vertical="center"/>
    </xf>
    <xf numFmtId="0" fontId="3" fillId="0" borderId="1" xfId="0" applyFont="1" applyFill="1" applyBorder="1" applyAlignment="1">
      <alignment horizontal="center" vertical="center"/>
    </xf>
    <xf numFmtId="179" fontId="5" fillId="0" borderId="1" xfId="0" applyNumberFormat="1" applyFont="1" applyFill="1" applyBorder="1" applyAlignment="1">
      <alignment horizontal="center" vertical="center" wrapText="1"/>
    </xf>
    <xf numFmtId="176" fontId="3" fillId="0" borderId="1" xfId="0" applyNumberFormat="1" applyFont="1" applyFill="1" applyBorder="1" applyAlignment="1">
      <alignment horizontal="center" vertical="center" wrapText="1"/>
    </xf>
    <xf numFmtId="179" fontId="5" fillId="0" borderId="1" xfId="0" applyNumberFormat="1" applyFont="1" applyFill="1" applyBorder="1" applyAlignment="1">
      <alignment horizontal="center" vertical="center"/>
    </xf>
    <xf numFmtId="0" fontId="5" fillId="0" borderId="1" xfId="0" applyFont="1" applyFill="1" applyBorder="1" applyAlignment="1">
      <alignment horizontal="center" vertical="center"/>
    </xf>
    <xf numFmtId="179" fontId="4" fillId="0" borderId="1" xfId="0" applyNumberFormat="1" applyFont="1" applyFill="1" applyBorder="1" applyAlignment="1">
      <alignment horizontal="center" vertical="center"/>
    </xf>
    <xf numFmtId="0" fontId="4" fillId="0" borderId="1" xfId="0" applyFont="1" applyFill="1" applyBorder="1" applyAlignment="1">
      <alignment horizontal="center" vertical="center"/>
    </xf>
    <xf numFmtId="0" fontId="5" fillId="0" borderId="1" xfId="0" applyFont="1" applyFill="1" applyBorder="1" applyAlignment="1">
      <alignment vertical="center"/>
    </xf>
    <xf numFmtId="176" fontId="8" fillId="0" borderId="2" xfId="0" applyNumberFormat="1" applyFont="1" applyFill="1" applyBorder="1" applyAlignment="1">
      <alignment horizontal="center" vertical="center" wrapText="1"/>
    </xf>
    <xf numFmtId="176" fontId="8" fillId="0" borderId="1" xfId="0" applyNumberFormat="1" applyFont="1" applyFill="1" applyBorder="1" applyAlignment="1">
      <alignment vertical="center" wrapText="1"/>
    </xf>
    <xf numFmtId="176" fontId="8" fillId="0" borderId="3" xfId="0" applyNumberFormat="1" applyFont="1" applyFill="1" applyBorder="1" applyAlignment="1">
      <alignment horizontal="center" vertical="center" wrapText="1"/>
    </xf>
    <xf numFmtId="176" fontId="8" fillId="0" borderId="4" xfId="0" applyNumberFormat="1" applyFont="1" applyFill="1" applyBorder="1" applyAlignment="1">
      <alignment horizontal="center" vertical="center" wrapText="1"/>
    </xf>
    <xf numFmtId="180" fontId="8" fillId="0" borderId="1" xfId="3" applyNumberFormat="1" applyFont="1" applyFill="1" applyBorder="1" applyAlignment="1">
      <alignment horizontal="center" vertical="center" wrapText="1"/>
    </xf>
    <xf numFmtId="0" fontId="4" fillId="0" borderId="1" xfId="0" applyFont="1" applyFill="1" applyBorder="1" applyAlignment="1">
      <alignment vertical="center"/>
    </xf>
    <xf numFmtId="180" fontId="3" fillId="0" borderId="1" xfId="0" applyNumberFormat="1" applyFont="1" applyFill="1" applyBorder="1" applyAlignment="1">
      <alignment horizontal="center" vertical="center"/>
    </xf>
    <xf numFmtId="178" fontId="4" fillId="0" borderId="1" xfId="0" applyNumberFormat="1" applyFont="1" applyFill="1" applyBorder="1" applyAlignment="1">
      <alignment vertical="center" wrapText="1"/>
    </xf>
    <xf numFmtId="0" fontId="3" fillId="0" borderId="1" xfId="0" applyFont="1" applyFill="1" applyBorder="1" applyAlignment="1">
      <alignment vertical="center" wrapText="1"/>
    </xf>
    <xf numFmtId="10" fontId="3" fillId="0" borderId="1" xfId="3" applyNumberFormat="1" applyFont="1" applyFill="1" applyBorder="1" applyAlignment="1">
      <alignment horizontal="center" vertical="center" wrapText="1"/>
    </xf>
    <xf numFmtId="180" fontId="3" fillId="0" borderId="1" xfId="0" applyNumberFormat="1" applyFont="1" applyFill="1" applyBorder="1" applyAlignment="1">
      <alignment horizontal="left" vertical="center" wrapText="1"/>
    </xf>
    <xf numFmtId="180" fontId="4" fillId="0" borderId="1" xfId="0" applyNumberFormat="1" applyFont="1" applyFill="1" applyBorder="1" applyAlignment="1">
      <alignment horizontal="left" vertical="center" wrapText="1"/>
    </xf>
    <xf numFmtId="0" fontId="4" fillId="0" borderId="1" xfId="0" applyFont="1" applyFill="1" applyBorder="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file:///H:\5.30\2025&#24180;&#20065;&#26449;&#25391;&#20852;&#34900;&#25509;&#36164;&#37329;&#24635;&#21488;&#24080; (2025.2.6&#65289;.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资金来源"/>
      <sheetName val="资金名称"/>
      <sheetName val="项目进度"/>
      <sheetName val="总台账"/>
      <sheetName val="总台账5.19"/>
      <sheetName val="Sheet1"/>
      <sheetName val="Sheet2"/>
      <sheetName val="入户台账"/>
      <sheetName val="资金来源清单"/>
      <sheetName val="Sheet4"/>
      <sheetName val="Sheet3"/>
      <sheetName val="支付进度要求"/>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G67"/>
  <sheetViews>
    <sheetView tabSelected="1" view="pageBreakPreview" zoomScale="25" zoomScaleNormal="25" topLeftCell="I1" workbookViewId="0">
      <selection activeCell="B1" sqref="B1:AG1"/>
    </sheetView>
  </sheetViews>
  <sheetFormatPr defaultColWidth="9" defaultRowHeight="14"/>
  <cols>
    <col min="1" max="1" width="6.44545454545455" style="11" customWidth="1"/>
    <col min="2" max="2" width="16.7272727272727" style="11" customWidth="1"/>
    <col min="3" max="3" width="43.1818181818182" style="11" customWidth="1"/>
    <col min="4" max="4" width="16.6636363636364" style="11" customWidth="1"/>
    <col min="5" max="5" width="12.7181818181818" style="11" customWidth="1"/>
    <col min="6" max="6" width="20.2363636363636" style="11" customWidth="1"/>
    <col min="7" max="7" width="29.9909090909091" style="11" customWidth="1"/>
    <col min="8" max="8" width="141.090909090909" style="11" customWidth="1"/>
    <col min="9" max="9" width="16.5909090909091" style="11" customWidth="1"/>
    <col min="10" max="10" width="12.7363636363636" style="11" customWidth="1"/>
    <col min="11" max="11" width="16.5" style="11" customWidth="1"/>
    <col min="12" max="12" width="15" style="11" customWidth="1"/>
    <col min="13" max="14" width="20" style="12" customWidth="1"/>
    <col min="15" max="15" width="32.3636363636364" style="12" customWidth="1"/>
    <col min="16" max="24" width="32.3636363636364" style="11" customWidth="1"/>
    <col min="25" max="25" width="32.3636363636364" style="11" hidden="1" customWidth="1"/>
    <col min="26" max="26" width="32.3636363636364" style="11" customWidth="1"/>
    <col min="27" max="30" width="32.3636363636364" style="11" hidden="1" customWidth="1"/>
    <col min="31" max="31" width="32.3636363636364" style="11" customWidth="1"/>
    <col min="32" max="32" width="114.545454545455" style="13" customWidth="1"/>
    <col min="33" max="33" width="14.9090909090909" style="13" customWidth="1"/>
    <col min="34" max="16322" width="9" style="11"/>
    <col min="16323" max="16339" width="9" style="14"/>
    <col min="16340" max="16384" width="9" style="15"/>
  </cols>
  <sheetData>
    <row r="1" s="1" customFormat="1" ht="124" customHeight="1" spans="1:33">
      <c r="A1" s="16" t="s">
        <v>0</v>
      </c>
      <c r="B1" s="17" t="s">
        <v>1</v>
      </c>
      <c r="C1" s="17"/>
      <c r="D1" s="17"/>
      <c r="E1" s="17"/>
      <c r="F1" s="17"/>
      <c r="G1" s="17"/>
      <c r="H1" s="17"/>
      <c r="I1" s="17"/>
      <c r="J1" s="17"/>
      <c r="K1" s="17"/>
      <c r="L1" s="17"/>
      <c r="M1" s="17"/>
      <c r="N1" s="17"/>
      <c r="O1" s="17"/>
      <c r="P1" s="17"/>
      <c r="Q1" s="17"/>
      <c r="R1" s="17"/>
      <c r="S1" s="17"/>
      <c r="T1" s="17"/>
      <c r="U1" s="17"/>
      <c r="V1" s="17"/>
      <c r="W1" s="17"/>
      <c r="X1" s="17"/>
      <c r="Y1" s="17"/>
      <c r="Z1" s="17"/>
      <c r="AA1" s="17"/>
      <c r="AB1" s="17"/>
      <c r="AC1" s="17"/>
      <c r="AD1" s="17"/>
      <c r="AE1" s="17"/>
      <c r="AF1" s="17"/>
      <c r="AG1" s="17"/>
    </row>
    <row r="2" s="2" customFormat="1" ht="55" customHeight="1" spans="1:33">
      <c r="A2" s="18"/>
      <c r="B2" s="18"/>
      <c r="C2" s="18"/>
      <c r="D2" s="18"/>
      <c r="E2" s="18"/>
      <c r="F2" s="18"/>
      <c r="G2" s="18"/>
      <c r="H2" s="18"/>
      <c r="I2" s="18"/>
      <c r="J2" s="18"/>
      <c r="K2" s="18"/>
      <c r="L2" s="18"/>
      <c r="M2" s="28"/>
      <c r="N2" s="29" t="s">
        <v>2</v>
      </c>
      <c r="O2" s="29"/>
      <c r="P2" s="29"/>
      <c r="Q2" s="29"/>
      <c r="R2" s="29"/>
      <c r="S2" s="29"/>
      <c r="T2" s="29"/>
      <c r="U2" s="29"/>
      <c r="V2" s="29"/>
      <c r="W2" s="29"/>
      <c r="X2" s="29"/>
      <c r="Y2" s="29"/>
      <c r="Z2" s="29"/>
      <c r="AA2" s="29"/>
      <c r="AB2" s="29"/>
      <c r="AC2" s="29"/>
      <c r="AD2" s="29"/>
      <c r="AE2" s="29"/>
      <c r="AF2" s="18"/>
      <c r="AG2" s="18"/>
    </row>
    <row r="3" s="3" customFormat="1" ht="58" customHeight="1" spans="1:33">
      <c r="A3" s="19" t="s">
        <v>3</v>
      </c>
      <c r="B3" s="19" t="s">
        <v>4</v>
      </c>
      <c r="C3" s="19" t="s">
        <v>5</v>
      </c>
      <c r="D3" s="19" t="s">
        <v>6</v>
      </c>
      <c r="E3" s="19" t="s">
        <v>7</v>
      </c>
      <c r="F3" s="19" t="s">
        <v>8</v>
      </c>
      <c r="G3" s="19" t="s">
        <v>9</v>
      </c>
      <c r="H3" s="19" t="s">
        <v>10</v>
      </c>
      <c r="I3" s="19" t="s">
        <v>11</v>
      </c>
      <c r="J3" s="30" t="s">
        <v>12</v>
      </c>
      <c r="K3" s="30" t="s">
        <v>13</v>
      </c>
      <c r="L3" s="30" t="s">
        <v>14</v>
      </c>
      <c r="M3" s="30" t="s">
        <v>15</v>
      </c>
      <c r="N3" s="30"/>
      <c r="O3" s="30"/>
      <c r="P3" s="30"/>
      <c r="Q3" s="30"/>
      <c r="R3" s="30"/>
      <c r="S3" s="30"/>
      <c r="T3" s="30"/>
      <c r="U3" s="30"/>
      <c r="V3" s="30"/>
      <c r="W3" s="30"/>
      <c r="X3" s="30"/>
      <c r="Y3" s="30"/>
      <c r="Z3" s="30"/>
      <c r="AA3" s="30"/>
      <c r="AB3" s="30"/>
      <c r="AC3" s="30"/>
      <c r="AD3" s="30"/>
      <c r="AE3" s="30" t="s">
        <v>16</v>
      </c>
      <c r="AF3" s="51" t="s">
        <v>17</v>
      </c>
      <c r="AG3" s="51" t="s">
        <v>18</v>
      </c>
    </row>
    <row r="4" s="3" customFormat="1" ht="33" customHeight="1" spans="1:33">
      <c r="A4" s="19"/>
      <c r="B4" s="19"/>
      <c r="C4" s="19"/>
      <c r="D4" s="19"/>
      <c r="E4" s="19"/>
      <c r="F4" s="19"/>
      <c r="G4" s="19"/>
      <c r="H4" s="19"/>
      <c r="I4" s="19"/>
      <c r="J4" s="30"/>
      <c r="K4" s="30"/>
      <c r="L4" s="30"/>
      <c r="M4" s="30" t="s">
        <v>19</v>
      </c>
      <c r="N4" s="30" t="s">
        <v>20</v>
      </c>
      <c r="O4" s="30" t="s">
        <v>21</v>
      </c>
      <c r="P4" s="30" t="s">
        <v>22</v>
      </c>
      <c r="Q4" s="30"/>
      <c r="R4" s="30"/>
      <c r="S4" s="30"/>
      <c r="T4" s="30"/>
      <c r="U4" s="30"/>
      <c r="V4" s="30" t="s">
        <v>23</v>
      </c>
      <c r="W4" s="30"/>
      <c r="X4" s="30"/>
      <c r="Y4" s="52"/>
      <c r="Z4" s="52"/>
      <c r="AA4" s="30" t="s">
        <v>24</v>
      </c>
      <c r="AB4" s="30" t="s">
        <v>25</v>
      </c>
      <c r="AC4" s="30"/>
      <c r="AD4" s="30"/>
      <c r="AE4" s="30"/>
      <c r="AF4" s="53"/>
      <c r="AG4" s="53"/>
    </row>
    <row r="5" s="3" customFormat="1" ht="103" customHeight="1" spans="1:33">
      <c r="A5" s="19"/>
      <c r="B5" s="19"/>
      <c r="C5" s="19"/>
      <c r="D5" s="19"/>
      <c r="E5" s="19"/>
      <c r="F5" s="19"/>
      <c r="G5" s="19"/>
      <c r="H5" s="19"/>
      <c r="I5" s="19"/>
      <c r="J5" s="30"/>
      <c r="K5" s="30"/>
      <c r="L5" s="30"/>
      <c r="M5" s="30"/>
      <c r="N5" s="30"/>
      <c r="O5" s="30"/>
      <c r="P5" s="30" t="s">
        <v>26</v>
      </c>
      <c r="Q5" s="30" t="s">
        <v>27</v>
      </c>
      <c r="R5" s="30" t="s">
        <v>28</v>
      </c>
      <c r="S5" s="30" t="s">
        <v>29</v>
      </c>
      <c r="T5" s="30" t="s">
        <v>30</v>
      </c>
      <c r="U5" s="30" t="s">
        <v>31</v>
      </c>
      <c r="V5" s="30" t="s">
        <v>26</v>
      </c>
      <c r="W5" s="30" t="s">
        <v>27</v>
      </c>
      <c r="X5" s="30" t="s">
        <v>31</v>
      </c>
      <c r="Y5" s="30" t="s">
        <v>32</v>
      </c>
      <c r="Z5" s="30" t="s">
        <v>33</v>
      </c>
      <c r="AA5" s="30"/>
      <c r="AB5" s="30" t="s">
        <v>34</v>
      </c>
      <c r="AC5" s="30" t="s">
        <v>20</v>
      </c>
      <c r="AD5" s="30" t="s">
        <v>35</v>
      </c>
      <c r="AE5" s="30"/>
      <c r="AF5" s="54"/>
      <c r="AG5" s="54"/>
    </row>
    <row r="6" s="3" customFormat="1" ht="88" customHeight="1" spans="1:33">
      <c r="A6" s="19" t="s">
        <v>36</v>
      </c>
      <c r="B6" s="19"/>
      <c r="C6" s="19"/>
      <c r="D6" s="19"/>
      <c r="E6" s="19"/>
      <c r="F6" s="19"/>
      <c r="G6" s="19"/>
      <c r="H6" s="19"/>
      <c r="I6" s="30"/>
      <c r="J6" s="30"/>
      <c r="K6" s="30"/>
      <c r="L6" s="30"/>
      <c r="M6" s="31">
        <f>SUBTOTAL(9,M7:M65)</f>
        <v>95904.3</v>
      </c>
      <c r="N6" s="31">
        <f>SUBTOTAL(9,N7:N65)</f>
        <v>7740.219891</v>
      </c>
      <c r="O6" s="32">
        <f>SUBTOTAL(9,O7:O67)</f>
        <v>77067</v>
      </c>
      <c r="P6" s="31">
        <f>SUBTOTAL(9,P7:P67)</f>
        <v>46678</v>
      </c>
      <c r="Q6" s="31">
        <f>SUBTOTAL(9,Q7:Q67)</f>
        <v>5205</v>
      </c>
      <c r="R6" s="31">
        <f>SUBTOTAL(9,R7:R67)</f>
        <v>2016</v>
      </c>
      <c r="S6" s="31">
        <f>SUBTOTAL(9,S7:S67)</f>
        <v>321</v>
      </c>
      <c r="T6" s="31">
        <f>SUBTOTAL(9,T7:T67)</f>
        <v>126</v>
      </c>
      <c r="U6" s="31">
        <f>SUBTOTAL(9,U7:U67)</f>
        <v>2050</v>
      </c>
      <c r="V6" s="31">
        <f>SUBTOTAL(9,V7:V67)</f>
        <v>14057</v>
      </c>
      <c r="W6" s="31">
        <f>SUBTOTAL(9,W7:W67)</f>
        <v>5809</v>
      </c>
      <c r="X6" s="31">
        <f>SUBTOTAL(9,X7:X67)</f>
        <v>680</v>
      </c>
      <c r="Y6" s="31">
        <f>SUBTOTAL(9,Y7:Y67)</f>
        <v>0</v>
      </c>
      <c r="Z6" s="31">
        <f>SUBTOTAL(9,Z7:Z67)</f>
        <v>125</v>
      </c>
      <c r="AA6" s="32">
        <f>SUBTOTAL(9,AA7:AA65)</f>
        <v>0</v>
      </c>
      <c r="AB6" s="31">
        <f>SUBTOTAL(9,AB7:AB65)</f>
        <v>0</v>
      </c>
      <c r="AC6" s="31">
        <f>SUBTOTAL(9,AC7:AC65)</f>
        <v>0</v>
      </c>
      <c r="AD6" s="31">
        <f>SUBTOTAL(9,AD7:AD65)</f>
        <v>0</v>
      </c>
      <c r="AE6" s="31"/>
      <c r="AF6" s="55">
        <f>SUBTOTAL(9,AF7:AF67)</f>
        <v>0</v>
      </c>
      <c r="AG6" s="32"/>
    </row>
    <row r="7" s="3" customFormat="1" ht="164" customHeight="1" spans="1:33">
      <c r="A7" s="20">
        <v>1</v>
      </c>
      <c r="B7" s="20" t="s">
        <v>37</v>
      </c>
      <c r="C7" s="20" t="s">
        <v>38</v>
      </c>
      <c r="D7" s="20" t="s">
        <v>39</v>
      </c>
      <c r="E7" s="20" t="s">
        <v>40</v>
      </c>
      <c r="F7" s="20" t="s">
        <v>41</v>
      </c>
      <c r="G7" s="20" t="s">
        <v>42</v>
      </c>
      <c r="H7" s="21" t="s">
        <v>43</v>
      </c>
      <c r="I7" s="20" t="s">
        <v>44</v>
      </c>
      <c r="J7" s="20" t="s">
        <v>44</v>
      </c>
      <c r="K7" s="20" t="s">
        <v>45</v>
      </c>
      <c r="L7" s="20" t="s">
        <v>46</v>
      </c>
      <c r="M7" s="33">
        <v>4052</v>
      </c>
      <c r="N7" s="33">
        <v>117.919637</v>
      </c>
      <c r="O7" s="33">
        <f>P7+Q7+R7+S7+T7+U7+V7+W7+X7+Z7</f>
        <v>3934.080363</v>
      </c>
      <c r="P7" s="34">
        <v>750</v>
      </c>
      <c r="Q7" s="34"/>
      <c r="R7" s="34"/>
      <c r="S7" s="34"/>
      <c r="T7" s="34"/>
      <c r="U7" s="34"/>
      <c r="V7" s="20">
        <v>1367.9</v>
      </c>
      <c r="W7" s="20">
        <v>1816.180363</v>
      </c>
      <c r="X7" s="20"/>
      <c r="Y7" s="20"/>
      <c r="Z7" s="20"/>
      <c r="AA7" s="20"/>
      <c r="AB7" s="20"/>
      <c r="AC7" s="20"/>
      <c r="AD7" s="43"/>
      <c r="AE7" s="20" t="s">
        <v>47</v>
      </c>
      <c r="AF7" s="34" t="s">
        <v>48</v>
      </c>
      <c r="AG7" s="60"/>
    </row>
    <row r="8" s="4" customFormat="1" ht="131" customHeight="1" spans="1:33">
      <c r="A8" s="20">
        <v>2</v>
      </c>
      <c r="B8" s="22" t="s">
        <v>49</v>
      </c>
      <c r="C8" s="22" t="s">
        <v>50</v>
      </c>
      <c r="D8" s="22" t="s">
        <v>39</v>
      </c>
      <c r="E8" s="22" t="s">
        <v>40</v>
      </c>
      <c r="F8" s="22" t="s">
        <v>51</v>
      </c>
      <c r="G8" s="22" t="s">
        <v>52</v>
      </c>
      <c r="H8" s="23" t="s">
        <v>53</v>
      </c>
      <c r="I8" s="22" t="s">
        <v>54</v>
      </c>
      <c r="J8" s="22" t="s">
        <v>54</v>
      </c>
      <c r="K8" s="22" t="s">
        <v>55</v>
      </c>
      <c r="L8" s="22" t="s">
        <v>46</v>
      </c>
      <c r="M8" s="35">
        <v>7000</v>
      </c>
      <c r="N8" s="35">
        <v>4016.464211</v>
      </c>
      <c r="O8" s="33">
        <f>P8+Q8+R8+S8+T8+U8+V8+W8+X8+Z8</f>
        <v>2273.91474</v>
      </c>
      <c r="P8" s="36">
        <f>1252.8-709.621049</f>
        <v>543.178951</v>
      </c>
      <c r="Q8" s="36"/>
      <c r="R8" s="36"/>
      <c r="S8" s="36"/>
      <c r="T8" s="36"/>
      <c r="U8" s="36"/>
      <c r="V8" s="22">
        <v>1730.735789</v>
      </c>
      <c r="W8" s="22"/>
      <c r="X8" s="22"/>
      <c r="Y8" s="22"/>
      <c r="Z8" s="22"/>
      <c r="AA8" s="22"/>
      <c r="AB8" s="22"/>
      <c r="AC8" s="22"/>
      <c r="AD8" s="49"/>
      <c r="AE8" s="20" t="s">
        <v>47</v>
      </c>
      <c r="AF8" s="36" t="s">
        <v>56</v>
      </c>
      <c r="AG8" s="37"/>
    </row>
    <row r="9" s="5" customFormat="1" ht="151" customHeight="1" spans="1:33">
      <c r="A9" s="20">
        <v>3</v>
      </c>
      <c r="B9" s="22" t="s">
        <v>57</v>
      </c>
      <c r="C9" s="22" t="s">
        <v>58</v>
      </c>
      <c r="D9" s="22" t="s">
        <v>39</v>
      </c>
      <c r="E9" s="22" t="s">
        <v>40</v>
      </c>
      <c r="F9" s="22" t="s">
        <v>59</v>
      </c>
      <c r="G9" s="22" t="s">
        <v>60</v>
      </c>
      <c r="H9" s="23" t="s">
        <v>61</v>
      </c>
      <c r="I9" s="22" t="s">
        <v>62</v>
      </c>
      <c r="J9" s="22" t="s">
        <v>63</v>
      </c>
      <c r="K9" s="22" t="s">
        <v>64</v>
      </c>
      <c r="L9" s="22" t="s">
        <v>46</v>
      </c>
      <c r="M9" s="35">
        <v>2500</v>
      </c>
      <c r="N9" s="35">
        <v>1969.546043</v>
      </c>
      <c r="O9" s="33">
        <f>P9+Q9+R9+S9+T9+U9+V9+W9+X9+Z9</f>
        <v>530.453957</v>
      </c>
      <c r="P9" s="37"/>
      <c r="Q9" s="37"/>
      <c r="R9" s="37"/>
      <c r="S9" s="37"/>
      <c r="T9" s="37"/>
      <c r="U9" s="37"/>
      <c r="V9" s="37">
        <v>530.453957</v>
      </c>
      <c r="W9" s="37"/>
      <c r="X9" s="37"/>
      <c r="Y9" s="22"/>
      <c r="Z9" s="22"/>
      <c r="AA9" s="22"/>
      <c r="AB9" s="56"/>
      <c r="AC9" s="56"/>
      <c r="AD9" s="56"/>
      <c r="AE9" s="20" t="s">
        <v>47</v>
      </c>
      <c r="AF9" s="36" t="s">
        <v>65</v>
      </c>
      <c r="AG9" s="37"/>
    </row>
    <row r="10" s="5" customFormat="1" ht="153" customHeight="1" spans="1:33">
      <c r="A10" s="20">
        <v>4</v>
      </c>
      <c r="B10" s="22" t="s">
        <v>66</v>
      </c>
      <c r="C10" s="22" t="s">
        <v>67</v>
      </c>
      <c r="D10" s="22" t="s">
        <v>68</v>
      </c>
      <c r="E10" s="22" t="s">
        <v>40</v>
      </c>
      <c r="F10" s="22" t="s">
        <v>69</v>
      </c>
      <c r="G10" s="22" t="s">
        <v>70</v>
      </c>
      <c r="H10" s="23" t="s">
        <v>71</v>
      </c>
      <c r="I10" s="22" t="s">
        <v>72</v>
      </c>
      <c r="J10" s="22" t="s">
        <v>72</v>
      </c>
      <c r="K10" s="37" t="s">
        <v>73</v>
      </c>
      <c r="L10" s="22" t="s">
        <v>46</v>
      </c>
      <c r="M10" s="35">
        <v>2176</v>
      </c>
      <c r="N10" s="35">
        <v>1636.29</v>
      </c>
      <c r="O10" s="33">
        <f>P10+Q10+R10+S10+T10+U10+V10+W10+X10+Z10</f>
        <v>539.71</v>
      </c>
      <c r="P10" s="22">
        <v>539.71</v>
      </c>
      <c r="Q10" s="22"/>
      <c r="R10" s="22"/>
      <c r="S10" s="22"/>
      <c r="T10" s="22"/>
      <c r="U10" s="22"/>
      <c r="V10" s="22"/>
      <c r="W10" s="22"/>
      <c r="X10" s="22"/>
      <c r="Y10" s="22"/>
      <c r="Z10" s="22"/>
      <c r="AA10" s="22"/>
      <c r="AB10" s="56"/>
      <c r="AC10" s="56"/>
      <c r="AD10" s="56"/>
      <c r="AE10" s="20" t="s">
        <v>47</v>
      </c>
      <c r="AF10" s="36" t="s">
        <v>74</v>
      </c>
      <c r="AG10" s="37"/>
    </row>
    <row r="11" s="3" customFormat="1" ht="308" customHeight="1" spans="1:33">
      <c r="A11" s="20">
        <v>5</v>
      </c>
      <c r="B11" s="20" t="s">
        <v>75</v>
      </c>
      <c r="C11" s="20" t="s">
        <v>76</v>
      </c>
      <c r="D11" s="20" t="s">
        <v>68</v>
      </c>
      <c r="E11" s="20" t="s">
        <v>77</v>
      </c>
      <c r="F11" s="20" t="s">
        <v>78</v>
      </c>
      <c r="G11" s="20" t="s">
        <v>79</v>
      </c>
      <c r="H11" s="21" t="s">
        <v>80</v>
      </c>
      <c r="I11" s="20" t="s">
        <v>81</v>
      </c>
      <c r="J11" s="20" t="s">
        <v>82</v>
      </c>
      <c r="K11" s="20" t="s">
        <v>83</v>
      </c>
      <c r="L11" s="20" t="s">
        <v>46</v>
      </c>
      <c r="M11" s="33">
        <v>650</v>
      </c>
      <c r="N11" s="33"/>
      <c r="O11" s="33">
        <f>P11+Q11+R11+S11+T11+U11+V11+W11+X11+Z11</f>
        <v>635.716332</v>
      </c>
      <c r="P11" s="20">
        <f>650-0.807817-0.933701-1.3536-1.78855-9.4</f>
        <v>635.716332</v>
      </c>
      <c r="Q11" s="20"/>
      <c r="R11" s="20"/>
      <c r="S11" s="20"/>
      <c r="T11" s="20"/>
      <c r="U11" s="20"/>
      <c r="V11" s="20"/>
      <c r="W11" s="20"/>
      <c r="X11" s="20"/>
      <c r="Y11" s="20"/>
      <c r="Z11" s="20"/>
      <c r="AA11" s="20"/>
      <c r="AB11" s="20"/>
      <c r="AC11" s="20"/>
      <c r="AD11" s="20"/>
      <c r="AE11" s="20" t="s">
        <v>47</v>
      </c>
      <c r="AF11" s="36" t="s">
        <v>84</v>
      </c>
      <c r="AG11" s="61"/>
    </row>
    <row r="12" s="6" customFormat="1" ht="338" customHeight="1" spans="1:33">
      <c r="A12" s="20">
        <v>6</v>
      </c>
      <c r="B12" s="20" t="s">
        <v>85</v>
      </c>
      <c r="C12" s="20" t="s">
        <v>86</v>
      </c>
      <c r="D12" s="20" t="s">
        <v>68</v>
      </c>
      <c r="E12" s="20" t="s">
        <v>87</v>
      </c>
      <c r="F12" s="20" t="s">
        <v>78</v>
      </c>
      <c r="G12" s="20" t="s">
        <v>79</v>
      </c>
      <c r="H12" s="21" t="s">
        <v>88</v>
      </c>
      <c r="I12" s="20" t="s">
        <v>81</v>
      </c>
      <c r="J12" s="20" t="s">
        <v>82</v>
      </c>
      <c r="K12" s="38" t="s">
        <v>83</v>
      </c>
      <c r="L12" s="20" t="s">
        <v>46</v>
      </c>
      <c r="M12" s="33">
        <v>13000</v>
      </c>
      <c r="N12" s="33"/>
      <c r="O12" s="33">
        <f>P12+Q12+R12+S12+T12+U12+V12+W12+X12+Z12</f>
        <v>12850</v>
      </c>
      <c r="P12" s="20">
        <f>13000-150</f>
        <v>12850</v>
      </c>
      <c r="Q12" s="20"/>
      <c r="R12" s="20"/>
      <c r="S12" s="20"/>
      <c r="T12" s="20"/>
      <c r="U12" s="20"/>
      <c r="V12" s="20"/>
      <c r="W12" s="20"/>
      <c r="X12" s="20"/>
      <c r="Y12" s="57"/>
      <c r="Z12" s="57"/>
      <c r="AA12" s="57"/>
      <c r="AB12" s="57"/>
      <c r="AC12" s="57"/>
      <c r="AD12" s="57"/>
      <c r="AE12" s="20" t="s">
        <v>47</v>
      </c>
      <c r="AF12" s="36" t="s">
        <v>89</v>
      </c>
      <c r="AG12" s="62"/>
    </row>
    <row r="13" s="6" customFormat="1" ht="123" customHeight="1" spans="1:33">
      <c r="A13" s="20">
        <v>7</v>
      </c>
      <c r="B13" s="20" t="s">
        <v>90</v>
      </c>
      <c r="C13" s="20" t="s">
        <v>91</v>
      </c>
      <c r="D13" s="20" t="s">
        <v>68</v>
      </c>
      <c r="E13" s="20" t="s">
        <v>87</v>
      </c>
      <c r="F13" s="20" t="s">
        <v>78</v>
      </c>
      <c r="G13" s="20" t="s">
        <v>79</v>
      </c>
      <c r="H13" s="21" t="s">
        <v>92</v>
      </c>
      <c r="I13" s="20" t="s">
        <v>82</v>
      </c>
      <c r="J13" s="20" t="s">
        <v>82</v>
      </c>
      <c r="K13" s="38" t="s">
        <v>93</v>
      </c>
      <c r="L13" s="20" t="s">
        <v>46</v>
      </c>
      <c r="M13" s="33">
        <v>3000</v>
      </c>
      <c r="N13" s="33"/>
      <c r="O13" s="33">
        <v>2600</v>
      </c>
      <c r="P13" s="20">
        <v>2600</v>
      </c>
      <c r="Q13" s="20"/>
      <c r="R13" s="20"/>
      <c r="S13" s="20"/>
      <c r="T13" s="20"/>
      <c r="U13" s="20"/>
      <c r="V13" s="20"/>
      <c r="W13" s="20"/>
      <c r="X13" s="20"/>
      <c r="Y13" s="57"/>
      <c r="Z13" s="57"/>
      <c r="AA13" s="57"/>
      <c r="AB13" s="57"/>
      <c r="AC13" s="57"/>
      <c r="AD13" s="57"/>
      <c r="AE13" s="20" t="s">
        <v>47</v>
      </c>
      <c r="AF13" s="36" t="s">
        <v>94</v>
      </c>
      <c r="AG13" s="37"/>
    </row>
    <row r="14" s="6" customFormat="1" ht="172" customHeight="1" spans="1:33">
      <c r="A14" s="20">
        <v>8</v>
      </c>
      <c r="B14" s="20" t="s">
        <v>95</v>
      </c>
      <c r="C14" s="20" t="s">
        <v>96</v>
      </c>
      <c r="D14" s="20" t="s">
        <v>68</v>
      </c>
      <c r="E14" s="20" t="s">
        <v>87</v>
      </c>
      <c r="F14" s="20" t="s">
        <v>78</v>
      </c>
      <c r="G14" s="20" t="s">
        <v>97</v>
      </c>
      <c r="H14" s="21" t="s">
        <v>98</v>
      </c>
      <c r="I14" s="20" t="s">
        <v>72</v>
      </c>
      <c r="J14" s="20" t="s">
        <v>72</v>
      </c>
      <c r="K14" s="38" t="s">
        <v>73</v>
      </c>
      <c r="L14" s="20" t="s">
        <v>46</v>
      </c>
      <c r="M14" s="33">
        <v>2282</v>
      </c>
      <c r="N14" s="33"/>
      <c r="O14" s="33">
        <f>P14+Q14+R14+S14+T14+U14+V14+W14+X14+Z14</f>
        <v>2200</v>
      </c>
      <c r="P14" s="39">
        <v>2200</v>
      </c>
      <c r="Q14" s="39"/>
      <c r="R14" s="39"/>
      <c r="S14" s="39"/>
      <c r="T14" s="39"/>
      <c r="U14" s="39"/>
      <c r="V14" s="20"/>
      <c r="W14" s="20"/>
      <c r="X14" s="20"/>
      <c r="Y14" s="57"/>
      <c r="Z14" s="57"/>
      <c r="AA14" s="57"/>
      <c r="AB14" s="57"/>
      <c r="AC14" s="57"/>
      <c r="AD14" s="57"/>
      <c r="AE14" s="20" t="s">
        <v>47</v>
      </c>
      <c r="AF14" s="36" t="s">
        <v>99</v>
      </c>
      <c r="AG14" s="37"/>
    </row>
    <row r="15" s="3" customFormat="1" ht="164" customHeight="1" spans="1:33">
      <c r="A15" s="20">
        <v>9</v>
      </c>
      <c r="B15" s="20" t="s">
        <v>100</v>
      </c>
      <c r="C15" s="20" t="s">
        <v>101</v>
      </c>
      <c r="D15" s="20" t="s">
        <v>68</v>
      </c>
      <c r="E15" s="20" t="s">
        <v>87</v>
      </c>
      <c r="F15" s="20" t="s">
        <v>102</v>
      </c>
      <c r="G15" s="20" t="s">
        <v>103</v>
      </c>
      <c r="H15" s="21" t="s">
        <v>104</v>
      </c>
      <c r="I15" s="20" t="s">
        <v>105</v>
      </c>
      <c r="J15" s="20" t="s">
        <v>82</v>
      </c>
      <c r="K15" s="38" t="s">
        <v>106</v>
      </c>
      <c r="L15" s="20" t="s">
        <v>107</v>
      </c>
      <c r="M15" s="33">
        <v>1750</v>
      </c>
      <c r="N15" s="33"/>
      <c r="O15" s="33">
        <f>P15+Q15+R15+S15+T15+U15+V15+W15+X15+Z15</f>
        <v>1696</v>
      </c>
      <c r="P15" s="20"/>
      <c r="Q15" s="20"/>
      <c r="R15" s="20">
        <v>1696</v>
      </c>
      <c r="S15" s="20"/>
      <c r="T15" s="20"/>
      <c r="U15" s="20"/>
      <c r="V15" s="20"/>
      <c r="W15" s="20"/>
      <c r="X15" s="20"/>
      <c r="Y15" s="57"/>
      <c r="Z15" s="57"/>
      <c r="AA15" s="57"/>
      <c r="AB15" s="57"/>
      <c r="AC15" s="57"/>
      <c r="AD15" s="57"/>
      <c r="AE15" s="20" t="s">
        <v>47</v>
      </c>
      <c r="AF15" s="36" t="s">
        <v>108</v>
      </c>
      <c r="AG15" s="37"/>
    </row>
    <row r="16" s="3" customFormat="1" ht="142" customHeight="1" spans="1:33">
      <c r="A16" s="20">
        <v>10</v>
      </c>
      <c r="B16" s="20" t="s">
        <v>109</v>
      </c>
      <c r="C16" s="20" t="s">
        <v>110</v>
      </c>
      <c r="D16" s="20" t="s">
        <v>68</v>
      </c>
      <c r="E16" s="20" t="s">
        <v>87</v>
      </c>
      <c r="F16" s="20" t="s">
        <v>78</v>
      </c>
      <c r="G16" s="20" t="s">
        <v>111</v>
      </c>
      <c r="H16" s="21" t="s">
        <v>112</v>
      </c>
      <c r="I16" s="20" t="s">
        <v>82</v>
      </c>
      <c r="J16" s="20" t="s">
        <v>82</v>
      </c>
      <c r="K16" s="38" t="s">
        <v>93</v>
      </c>
      <c r="L16" s="20" t="s">
        <v>30</v>
      </c>
      <c r="M16" s="33">
        <v>126</v>
      </c>
      <c r="N16" s="33"/>
      <c r="O16" s="33">
        <f>P16+Q16+R16+S16+T16+U16+V16+W16+X16+Z16</f>
        <v>126</v>
      </c>
      <c r="P16" s="40"/>
      <c r="Q16" s="40"/>
      <c r="R16" s="40"/>
      <c r="S16" s="40"/>
      <c r="T16" s="40">
        <v>126</v>
      </c>
      <c r="U16" s="40"/>
      <c r="V16" s="20"/>
      <c r="W16" s="20"/>
      <c r="X16" s="20"/>
      <c r="Y16" s="57"/>
      <c r="Z16" s="57"/>
      <c r="AA16" s="57"/>
      <c r="AB16" s="57"/>
      <c r="AC16" s="57"/>
      <c r="AD16" s="57"/>
      <c r="AE16" s="20" t="s">
        <v>47</v>
      </c>
      <c r="AF16" s="36" t="s">
        <v>113</v>
      </c>
      <c r="AG16" s="37"/>
    </row>
    <row r="17" s="3" customFormat="1" ht="170" customHeight="1" spans="1:33">
      <c r="A17" s="20">
        <v>11</v>
      </c>
      <c r="B17" s="20" t="s">
        <v>114</v>
      </c>
      <c r="C17" s="20" t="s">
        <v>115</v>
      </c>
      <c r="D17" s="20" t="s">
        <v>68</v>
      </c>
      <c r="E17" s="20" t="s">
        <v>87</v>
      </c>
      <c r="F17" s="20" t="s">
        <v>78</v>
      </c>
      <c r="G17" s="20" t="s">
        <v>116</v>
      </c>
      <c r="H17" s="21" t="s">
        <v>117</v>
      </c>
      <c r="I17" s="20" t="s">
        <v>118</v>
      </c>
      <c r="J17" s="20" t="s">
        <v>82</v>
      </c>
      <c r="K17" s="20" t="s">
        <v>119</v>
      </c>
      <c r="L17" s="20" t="s">
        <v>46</v>
      </c>
      <c r="M17" s="41">
        <v>390</v>
      </c>
      <c r="N17" s="41"/>
      <c r="O17" s="33">
        <f>P17+Q17+R17+S17+T17+U17+V17+W17+X17+Z17</f>
        <v>390</v>
      </c>
      <c r="P17" s="20">
        <v>390</v>
      </c>
      <c r="Q17" s="20"/>
      <c r="R17" s="20"/>
      <c r="S17" s="20"/>
      <c r="T17" s="20"/>
      <c r="U17" s="20"/>
      <c r="V17" s="20"/>
      <c r="W17" s="20"/>
      <c r="X17" s="20"/>
      <c r="Y17" s="57"/>
      <c r="Z17" s="57"/>
      <c r="AA17" s="57"/>
      <c r="AB17" s="42"/>
      <c r="AC17" s="42"/>
      <c r="AD17" s="42"/>
      <c r="AE17" s="20" t="s">
        <v>47</v>
      </c>
      <c r="AF17" s="36" t="s">
        <v>120</v>
      </c>
      <c r="AG17" s="37"/>
    </row>
    <row r="18" s="3" customFormat="1" ht="181" customHeight="1" spans="1:33">
      <c r="A18" s="20">
        <v>12</v>
      </c>
      <c r="B18" s="20" t="s">
        <v>121</v>
      </c>
      <c r="C18" s="20" t="s">
        <v>122</v>
      </c>
      <c r="D18" s="20" t="s">
        <v>68</v>
      </c>
      <c r="E18" s="20" t="s">
        <v>87</v>
      </c>
      <c r="F18" s="20" t="s">
        <v>78</v>
      </c>
      <c r="G18" s="20" t="s">
        <v>123</v>
      </c>
      <c r="H18" s="21" t="s">
        <v>124</v>
      </c>
      <c r="I18" s="20" t="s">
        <v>125</v>
      </c>
      <c r="J18" s="20" t="s">
        <v>82</v>
      </c>
      <c r="K18" s="38" t="s">
        <v>126</v>
      </c>
      <c r="L18" s="20" t="s">
        <v>46</v>
      </c>
      <c r="M18" s="41">
        <v>600</v>
      </c>
      <c r="N18" s="41"/>
      <c r="O18" s="33">
        <f>P18+Q18+R18+S18+T18+U18+V18+W18+X18+Z18</f>
        <v>600</v>
      </c>
      <c r="P18" s="42">
        <v>600</v>
      </c>
      <c r="Q18" s="42"/>
      <c r="R18" s="42"/>
      <c r="S18" s="42"/>
      <c r="T18" s="42"/>
      <c r="U18" s="42"/>
      <c r="V18" s="20"/>
      <c r="W18" s="20"/>
      <c r="X18" s="20"/>
      <c r="Y18" s="57"/>
      <c r="Z18" s="57"/>
      <c r="AA18" s="57"/>
      <c r="AB18" s="57"/>
      <c r="AC18" s="57"/>
      <c r="AD18" s="57"/>
      <c r="AE18" s="20" t="s">
        <v>47</v>
      </c>
      <c r="AF18" s="36" t="s">
        <v>127</v>
      </c>
      <c r="AG18" s="37"/>
    </row>
    <row r="19" s="3" customFormat="1" ht="157" customHeight="1" spans="1:33">
      <c r="A19" s="20">
        <v>13</v>
      </c>
      <c r="B19" s="20" t="s">
        <v>128</v>
      </c>
      <c r="C19" s="20" t="s">
        <v>129</v>
      </c>
      <c r="D19" s="20" t="s">
        <v>68</v>
      </c>
      <c r="E19" s="20" t="s">
        <v>87</v>
      </c>
      <c r="F19" s="20" t="s">
        <v>78</v>
      </c>
      <c r="G19" s="20" t="s">
        <v>130</v>
      </c>
      <c r="H19" s="21" t="s">
        <v>131</v>
      </c>
      <c r="I19" s="20" t="s">
        <v>132</v>
      </c>
      <c r="J19" s="20" t="s">
        <v>133</v>
      </c>
      <c r="K19" s="20" t="s">
        <v>134</v>
      </c>
      <c r="L19" s="20" t="s">
        <v>107</v>
      </c>
      <c r="M19" s="33">
        <v>250</v>
      </c>
      <c r="N19" s="33"/>
      <c r="O19" s="33">
        <f>P19+Q19+R19+S19+T19+U19+V19+W19+X19+Z19</f>
        <v>250</v>
      </c>
      <c r="P19" s="43"/>
      <c r="Q19" s="43"/>
      <c r="R19" s="43">
        <v>250</v>
      </c>
      <c r="S19" s="43"/>
      <c r="T19" s="43"/>
      <c r="U19" s="43"/>
      <c r="V19" s="43"/>
      <c r="W19" s="43"/>
      <c r="X19" s="43"/>
      <c r="Y19" s="43"/>
      <c r="Z19" s="43"/>
      <c r="AA19" s="43"/>
      <c r="AB19" s="43"/>
      <c r="AC19" s="43"/>
      <c r="AD19" s="43"/>
      <c r="AE19" s="20" t="s">
        <v>47</v>
      </c>
      <c r="AF19" s="36" t="s">
        <v>135</v>
      </c>
      <c r="AG19" s="37"/>
    </row>
    <row r="20" s="3" customFormat="1" ht="142" customHeight="1" spans="1:33">
      <c r="A20" s="20">
        <v>14</v>
      </c>
      <c r="B20" s="20" t="s">
        <v>136</v>
      </c>
      <c r="C20" s="20" t="s">
        <v>137</v>
      </c>
      <c r="D20" s="20" t="s">
        <v>68</v>
      </c>
      <c r="E20" s="20" t="s">
        <v>87</v>
      </c>
      <c r="F20" s="20" t="s">
        <v>78</v>
      </c>
      <c r="G20" s="20" t="s">
        <v>123</v>
      </c>
      <c r="H20" s="21" t="s">
        <v>138</v>
      </c>
      <c r="I20" s="20" t="s">
        <v>125</v>
      </c>
      <c r="J20" s="20" t="s">
        <v>82</v>
      </c>
      <c r="K20" s="38" t="s">
        <v>126</v>
      </c>
      <c r="L20" s="20" t="s">
        <v>46</v>
      </c>
      <c r="M20" s="41">
        <v>1700</v>
      </c>
      <c r="N20" s="41"/>
      <c r="O20" s="33">
        <f>P20+Q20+R20+S20+T20+U20+V20+W20+X20+Z20</f>
        <v>1700</v>
      </c>
      <c r="P20" s="42">
        <v>1700</v>
      </c>
      <c r="Q20" s="42"/>
      <c r="R20" s="42"/>
      <c r="S20" s="42"/>
      <c r="T20" s="42"/>
      <c r="U20" s="42"/>
      <c r="V20" s="20"/>
      <c r="W20" s="20"/>
      <c r="X20" s="20"/>
      <c r="Y20" s="57"/>
      <c r="Z20" s="57"/>
      <c r="AA20" s="57"/>
      <c r="AB20" s="57"/>
      <c r="AC20" s="57"/>
      <c r="AD20" s="57"/>
      <c r="AE20" s="20" t="s">
        <v>47</v>
      </c>
      <c r="AF20" s="36" t="s">
        <v>139</v>
      </c>
      <c r="AG20" s="37"/>
    </row>
    <row r="21" s="3" customFormat="1" ht="157" customHeight="1" spans="1:33">
      <c r="A21" s="20">
        <v>15</v>
      </c>
      <c r="B21" s="20" t="s">
        <v>140</v>
      </c>
      <c r="C21" s="20" t="s">
        <v>141</v>
      </c>
      <c r="D21" s="20" t="s">
        <v>68</v>
      </c>
      <c r="E21" s="20" t="s">
        <v>87</v>
      </c>
      <c r="F21" s="20" t="s">
        <v>102</v>
      </c>
      <c r="G21" s="20" t="s">
        <v>103</v>
      </c>
      <c r="H21" s="21" t="s">
        <v>142</v>
      </c>
      <c r="I21" s="20" t="s">
        <v>105</v>
      </c>
      <c r="J21" s="20" t="s">
        <v>82</v>
      </c>
      <c r="K21" s="20" t="s">
        <v>106</v>
      </c>
      <c r="L21" s="20" t="s">
        <v>46</v>
      </c>
      <c r="M21" s="33">
        <v>225</v>
      </c>
      <c r="N21" s="33"/>
      <c r="O21" s="33">
        <f>P21+Q21+R21+S21+T21+U21+V21+W21+X21+Z21</f>
        <v>203.555</v>
      </c>
      <c r="P21" s="20">
        <f>225-21.445</f>
        <v>203.555</v>
      </c>
      <c r="Q21" s="20"/>
      <c r="R21" s="20"/>
      <c r="S21" s="20"/>
      <c r="T21" s="20"/>
      <c r="U21" s="20"/>
      <c r="V21" s="20"/>
      <c r="W21" s="20"/>
      <c r="X21" s="20"/>
      <c r="Y21" s="20"/>
      <c r="Z21" s="20"/>
      <c r="AA21" s="20"/>
      <c r="AB21" s="20"/>
      <c r="AC21" s="20"/>
      <c r="AD21" s="20"/>
      <c r="AE21" s="20" t="s">
        <v>47</v>
      </c>
      <c r="AF21" s="36" t="s">
        <v>143</v>
      </c>
      <c r="AG21" s="37"/>
    </row>
    <row r="22" s="3" customFormat="1" ht="166" customHeight="1" spans="1:33">
      <c r="A22" s="20">
        <v>16</v>
      </c>
      <c r="B22" s="20" t="s">
        <v>144</v>
      </c>
      <c r="C22" s="20" t="s">
        <v>145</v>
      </c>
      <c r="D22" s="20" t="s">
        <v>68</v>
      </c>
      <c r="E22" s="20" t="s">
        <v>77</v>
      </c>
      <c r="F22" s="20" t="s">
        <v>146</v>
      </c>
      <c r="G22" s="20" t="s">
        <v>79</v>
      </c>
      <c r="H22" s="21" t="s">
        <v>147</v>
      </c>
      <c r="I22" s="20" t="s">
        <v>44</v>
      </c>
      <c r="J22" s="20" t="s">
        <v>44</v>
      </c>
      <c r="K22" s="20" t="s">
        <v>45</v>
      </c>
      <c r="L22" s="20" t="s">
        <v>46</v>
      </c>
      <c r="M22" s="33">
        <v>700</v>
      </c>
      <c r="N22" s="33"/>
      <c r="O22" s="33">
        <f>P22+Q22+R22+S22+T22+U22+V22+W22+X22+Z22</f>
        <v>700</v>
      </c>
      <c r="P22" s="20">
        <v>700</v>
      </c>
      <c r="Q22" s="20"/>
      <c r="R22" s="20"/>
      <c r="S22" s="20"/>
      <c r="T22" s="20"/>
      <c r="U22" s="20"/>
      <c r="V22" s="20"/>
      <c r="W22" s="20"/>
      <c r="X22" s="20"/>
      <c r="Y22" s="20"/>
      <c r="Z22" s="20"/>
      <c r="AA22" s="20"/>
      <c r="AB22" s="20"/>
      <c r="AC22" s="20"/>
      <c r="AD22" s="43"/>
      <c r="AE22" s="20" t="s">
        <v>47</v>
      </c>
      <c r="AF22" s="34" t="s">
        <v>148</v>
      </c>
      <c r="AG22" s="20"/>
    </row>
    <row r="23" s="3" customFormat="1" ht="148" customHeight="1" spans="1:33">
      <c r="A23" s="20">
        <v>17</v>
      </c>
      <c r="B23" s="20" t="s">
        <v>149</v>
      </c>
      <c r="C23" s="20" t="s">
        <v>150</v>
      </c>
      <c r="D23" s="20" t="s">
        <v>39</v>
      </c>
      <c r="E23" s="20" t="s">
        <v>87</v>
      </c>
      <c r="F23" s="20" t="s">
        <v>151</v>
      </c>
      <c r="G23" s="20" t="s">
        <v>152</v>
      </c>
      <c r="H23" s="21" t="s">
        <v>153</v>
      </c>
      <c r="I23" s="20" t="s">
        <v>54</v>
      </c>
      <c r="J23" s="20" t="s">
        <v>54</v>
      </c>
      <c r="K23" s="20" t="s">
        <v>55</v>
      </c>
      <c r="L23" s="20" t="s">
        <v>46</v>
      </c>
      <c r="M23" s="33">
        <v>5000</v>
      </c>
      <c r="N23" s="33"/>
      <c r="O23" s="33">
        <f>P23+Q23+R23+S23+T23+U23+V23+W23+X23+Z23</f>
        <v>2000</v>
      </c>
      <c r="P23" s="20"/>
      <c r="Q23" s="20"/>
      <c r="R23" s="20"/>
      <c r="S23" s="20"/>
      <c r="T23" s="20"/>
      <c r="U23" s="20"/>
      <c r="V23" s="20">
        <v>2000</v>
      </c>
      <c r="W23" s="20"/>
      <c r="X23" s="20"/>
      <c r="Y23" s="20"/>
      <c r="Z23" s="20"/>
      <c r="AA23" s="20"/>
      <c r="AB23" s="20"/>
      <c r="AC23" s="20"/>
      <c r="AD23" s="43"/>
      <c r="AE23" s="20" t="s">
        <v>47</v>
      </c>
      <c r="AF23" s="36" t="s">
        <v>154</v>
      </c>
      <c r="AG23" s="22"/>
    </row>
    <row r="24" s="3" customFormat="1" ht="149" customHeight="1" spans="1:33">
      <c r="A24" s="20">
        <v>18</v>
      </c>
      <c r="B24" s="20" t="s">
        <v>155</v>
      </c>
      <c r="C24" s="20" t="s">
        <v>156</v>
      </c>
      <c r="D24" s="20" t="s">
        <v>157</v>
      </c>
      <c r="E24" s="20" t="s">
        <v>87</v>
      </c>
      <c r="F24" s="20" t="s">
        <v>78</v>
      </c>
      <c r="G24" s="20" t="s">
        <v>79</v>
      </c>
      <c r="H24" s="21" t="s">
        <v>158</v>
      </c>
      <c r="I24" s="20" t="s">
        <v>159</v>
      </c>
      <c r="J24" s="20" t="s">
        <v>159</v>
      </c>
      <c r="K24" s="38" t="s">
        <v>160</v>
      </c>
      <c r="L24" s="20" t="s">
        <v>46</v>
      </c>
      <c r="M24" s="33">
        <v>2580</v>
      </c>
      <c r="N24" s="33"/>
      <c r="O24" s="33">
        <f>P24+Q24+R24+S24+T24+U24+V24+W24+X24+Z24</f>
        <v>2580</v>
      </c>
      <c r="P24" s="20">
        <v>2580</v>
      </c>
      <c r="Q24" s="20"/>
      <c r="R24" s="20"/>
      <c r="S24" s="20"/>
      <c r="T24" s="20"/>
      <c r="U24" s="20"/>
      <c r="V24" s="20"/>
      <c r="W24" s="20"/>
      <c r="X24" s="20"/>
      <c r="Y24" s="57"/>
      <c r="Z24" s="57"/>
      <c r="AA24" s="57"/>
      <c r="AB24" s="57"/>
      <c r="AC24" s="57"/>
      <c r="AD24" s="57"/>
      <c r="AE24" s="20" t="s">
        <v>47</v>
      </c>
      <c r="AF24" s="36" t="s">
        <v>161</v>
      </c>
      <c r="AG24" s="37"/>
    </row>
    <row r="25" s="3" customFormat="1" ht="208" customHeight="1" spans="1:33">
      <c r="A25" s="20">
        <v>19</v>
      </c>
      <c r="B25" s="20" t="s">
        <v>162</v>
      </c>
      <c r="C25" s="20" t="s">
        <v>163</v>
      </c>
      <c r="D25" s="20" t="s">
        <v>39</v>
      </c>
      <c r="E25" s="20" t="s">
        <v>87</v>
      </c>
      <c r="F25" s="20" t="s">
        <v>164</v>
      </c>
      <c r="G25" s="20" t="s">
        <v>165</v>
      </c>
      <c r="H25" s="21" t="s">
        <v>166</v>
      </c>
      <c r="I25" s="20" t="s">
        <v>44</v>
      </c>
      <c r="J25" s="20" t="s">
        <v>44</v>
      </c>
      <c r="K25" s="20" t="s">
        <v>45</v>
      </c>
      <c r="L25" s="20" t="s">
        <v>46</v>
      </c>
      <c r="M25" s="41">
        <v>3367</v>
      </c>
      <c r="N25" s="41"/>
      <c r="O25" s="33">
        <f>P25+Q25+R25+S25+T25+U25+V25+W25+X25+Z25</f>
        <v>3367</v>
      </c>
      <c r="P25" s="43">
        <v>3367</v>
      </c>
      <c r="Q25" s="43"/>
      <c r="R25" s="43"/>
      <c r="S25" s="43"/>
      <c r="T25" s="43"/>
      <c r="U25" s="43"/>
      <c r="V25" s="43"/>
      <c r="W25" s="43"/>
      <c r="X25" s="43"/>
      <c r="Y25" s="43"/>
      <c r="Z25" s="43"/>
      <c r="AA25" s="43"/>
      <c r="AB25" s="43"/>
      <c r="AC25" s="43"/>
      <c r="AD25" s="43"/>
      <c r="AE25" s="20" t="s">
        <v>47</v>
      </c>
      <c r="AF25" s="36" t="s">
        <v>167</v>
      </c>
      <c r="AG25" s="37"/>
    </row>
    <row r="26" s="3" customFormat="1" ht="194" customHeight="1" spans="1:33">
      <c r="A26" s="20">
        <v>20</v>
      </c>
      <c r="B26" s="20" t="s">
        <v>168</v>
      </c>
      <c r="C26" s="20" t="s">
        <v>169</v>
      </c>
      <c r="D26" s="20" t="s">
        <v>170</v>
      </c>
      <c r="E26" s="20" t="s">
        <v>87</v>
      </c>
      <c r="F26" s="20" t="s">
        <v>78</v>
      </c>
      <c r="G26" s="20" t="s">
        <v>79</v>
      </c>
      <c r="H26" s="21" t="s">
        <v>171</v>
      </c>
      <c r="I26" s="20" t="s">
        <v>172</v>
      </c>
      <c r="J26" s="20" t="s">
        <v>172</v>
      </c>
      <c r="K26" s="38" t="s">
        <v>173</v>
      </c>
      <c r="L26" s="20" t="s">
        <v>46</v>
      </c>
      <c r="M26" s="33">
        <v>5418</v>
      </c>
      <c r="N26" s="33"/>
      <c r="O26" s="33">
        <f>P26+Q26+R26+S26+T26+U26+V26+W26+X26+Z26</f>
        <v>5418</v>
      </c>
      <c r="P26" s="20">
        <v>5418</v>
      </c>
      <c r="Q26" s="20"/>
      <c r="R26" s="20"/>
      <c r="S26" s="20"/>
      <c r="T26" s="20"/>
      <c r="U26" s="20"/>
      <c r="V26" s="20"/>
      <c r="W26" s="20"/>
      <c r="X26" s="20"/>
      <c r="Y26" s="57"/>
      <c r="Z26" s="57"/>
      <c r="AA26" s="57"/>
      <c r="AB26" s="57"/>
      <c r="AC26" s="57"/>
      <c r="AD26" s="57"/>
      <c r="AE26" s="20" t="s">
        <v>47</v>
      </c>
      <c r="AF26" s="34" t="s">
        <v>174</v>
      </c>
      <c r="AG26" s="20"/>
    </row>
    <row r="27" s="3" customFormat="1" ht="232" customHeight="1" spans="1:33">
      <c r="A27" s="20">
        <v>21</v>
      </c>
      <c r="B27" s="20" t="s">
        <v>175</v>
      </c>
      <c r="C27" s="20" t="s">
        <v>176</v>
      </c>
      <c r="D27" s="20" t="s">
        <v>170</v>
      </c>
      <c r="E27" s="20" t="s">
        <v>87</v>
      </c>
      <c r="F27" s="20" t="s">
        <v>78</v>
      </c>
      <c r="G27" s="20" t="s">
        <v>79</v>
      </c>
      <c r="H27" s="21" t="s">
        <v>177</v>
      </c>
      <c r="I27" s="20" t="s">
        <v>81</v>
      </c>
      <c r="J27" s="20" t="s">
        <v>172</v>
      </c>
      <c r="K27" s="38" t="s">
        <v>83</v>
      </c>
      <c r="L27" s="20" t="s">
        <v>46</v>
      </c>
      <c r="M27" s="33">
        <v>1978</v>
      </c>
      <c r="N27" s="33"/>
      <c r="O27" s="33">
        <f>P27+Q27+R27+S27+T27+U27+V27+W27+X27+Z27</f>
        <v>1978</v>
      </c>
      <c r="P27" s="20">
        <v>1750</v>
      </c>
      <c r="Q27" s="20"/>
      <c r="R27" s="20"/>
      <c r="S27" s="20"/>
      <c r="T27" s="20"/>
      <c r="U27" s="20"/>
      <c r="V27" s="20">
        <v>150</v>
      </c>
      <c r="W27" s="20"/>
      <c r="X27" s="20"/>
      <c r="Y27" s="57"/>
      <c r="Z27" s="57">
        <v>78</v>
      </c>
      <c r="AA27" s="57"/>
      <c r="AB27" s="57"/>
      <c r="AC27" s="57"/>
      <c r="AD27" s="57"/>
      <c r="AE27" s="20" t="s">
        <v>47</v>
      </c>
      <c r="AF27" s="36" t="s">
        <v>178</v>
      </c>
      <c r="AG27" s="37"/>
    </row>
    <row r="28" s="3" customFormat="1" ht="106" customHeight="1" spans="1:33">
      <c r="A28" s="20">
        <v>22</v>
      </c>
      <c r="B28" s="20" t="s">
        <v>179</v>
      </c>
      <c r="C28" s="20" t="s">
        <v>180</v>
      </c>
      <c r="D28" s="20" t="s">
        <v>170</v>
      </c>
      <c r="E28" s="20" t="s">
        <v>87</v>
      </c>
      <c r="F28" s="20" t="s">
        <v>78</v>
      </c>
      <c r="G28" s="20" t="s">
        <v>79</v>
      </c>
      <c r="H28" s="21" t="s">
        <v>181</v>
      </c>
      <c r="I28" s="20" t="s">
        <v>54</v>
      </c>
      <c r="J28" s="20" t="s">
        <v>54</v>
      </c>
      <c r="K28" s="20" t="s">
        <v>55</v>
      </c>
      <c r="L28" s="20" t="s">
        <v>46</v>
      </c>
      <c r="M28" s="33">
        <v>1200</v>
      </c>
      <c r="N28" s="33"/>
      <c r="O28" s="33">
        <f>P28+Q28+R28+S28+T28+U28+V28+W28+X28+Z28</f>
        <v>1200</v>
      </c>
      <c r="P28" s="20"/>
      <c r="Q28" s="20"/>
      <c r="R28" s="20"/>
      <c r="S28" s="20"/>
      <c r="T28" s="20"/>
      <c r="U28" s="20"/>
      <c r="V28" s="20">
        <v>1200</v>
      </c>
      <c r="W28" s="20"/>
      <c r="X28" s="20"/>
      <c r="Y28" s="20"/>
      <c r="Z28" s="20"/>
      <c r="AA28" s="20"/>
      <c r="AB28" s="20"/>
      <c r="AC28" s="20"/>
      <c r="AD28" s="43"/>
      <c r="AE28" s="20" t="s">
        <v>47</v>
      </c>
      <c r="AF28" s="36" t="s">
        <v>182</v>
      </c>
      <c r="AG28" s="37"/>
    </row>
    <row r="29" s="3" customFormat="1" ht="131" customHeight="1" spans="1:33">
      <c r="A29" s="20">
        <v>23</v>
      </c>
      <c r="B29" s="20" t="s">
        <v>183</v>
      </c>
      <c r="C29" s="20" t="s">
        <v>184</v>
      </c>
      <c r="D29" s="20" t="s">
        <v>185</v>
      </c>
      <c r="E29" s="20" t="s">
        <v>87</v>
      </c>
      <c r="F29" s="20" t="s">
        <v>78</v>
      </c>
      <c r="G29" s="20" t="s">
        <v>79</v>
      </c>
      <c r="H29" s="21" t="s">
        <v>186</v>
      </c>
      <c r="I29" s="20" t="s">
        <v>133</v>
      </c>
      <c r="J29" s="20" t="s">
        <v>133</v>
      </c>
      <c r="K29" s="38" t="s">
        <v>187</v>
      </c>
      <c r="L29" s="20" t="s">
        <v>107</v>
      </c>
      <c r="M29" s="33">
        <v>70</v>
      </c>
      <c r="N29" s="33"/>
      <c r="O29" s="33">
        <f>P29+Q29+R29+S29+T29+U29+V29+W29+X29+Z29</f>
        <v>57.94875</v>
      </c>
      <c r="P29" s="20"/>
      <c r="Q29" s="20"/>
      <c r="R29" s="20">
        <f>70-12.05125</f>
        <v>57.94875</v>
      </c>
      <c r="S29" s="20"/>
      <c r="T29" s="20"/>
      <c r="U29" s="20"/>
      <c r="V29" s="20"/>
      <c r="W29" s="20"/>
      <c r="X29" s="20"/>
      <c r="Y29" s="57"/>
      <c r="Z29" s="57"/>
      <c r="AA29" s="57"/>
      <c r="AB29" s="57"/>
      <c r="AC29" s="57"/>
      <c r="AD29" s="57"/>
      <c r="AE29" s="20" t="s">
        <v>47</v>
      </c>
      <c r="AF29" s="34" t="s">
        <v>188</v>
      </c>
      <c r="AG29" s="34"/>
    </row>
    <row r="30" s="3" customFormat="1" ht="127" customHeight="1" spans="1:33">
      <c r="A30" s="20">
        <v>24</v>
      </c>
      <c r="B30" s="20" t="s">
        <v>189</v>
      </c>
      <c r="C30" s="20" t="s">
        <v>190</v>
      </c>
      <c r="D30" s="20" t="s">
        <v>68</v>
      </c>
      <c r="E30" s="20" t="s">
        <v>87</v>
      </c>
      <c r="F30" s="20" t="s">
        <v>78</v>
      </c>
      <c r="G30" s="20" t="s">
        <v>191</v>
      </c>
      <c r="H30" s="21" t="s">
        <v>192</v>
      </c>
      <c r="I30" s="20" t="s">
        <v>125</v>
      </c>
      <c r="J30" s="20" t="s">
        <v>193</v>
      </c>
      <c r="K30" s="20" t="s">
        <v>126</v>
      </c>
      <c r="L30" s="20" t="s">
        <v>194</v>
      </c>
      <c r="M30" s="33">
        <v>380</v>
      </c>
      <c r="N30" s="33"/>
      <c r="O30" s="33">
        <f>P30+Q30+R30+S30+T30+U30+V30+W30+X30+Z30</f>
        <v>380</v>
      </c>
      <c r="P30" s="20"/>
      <c r="Q30" s="20"/>
      <c r="R30" s="20"/>
      <c r="S30" s="20"/>
      <c r="T30" s="20"/>
      <c r="U30" s="20">
        <v>380</v>
      </c>
      <c r="V30" s="20"/>
      <c r="W30" s="20"/>
      <c r="X30" s="20"/>
      <c r="Y30" s="20"/>
      <c r="Z30" s="20"/>
      <c r="AA30" s="42"/>
      <c r="AB30" s="20"/>
      <c r="AC30" s="20"/>
      <c r="AD30" s="43"/>
      <c r="AE30" s="20" t="s">
        <v>47</v>
      </c>
      <c r="AF30" s="36" t="s">
        <v>195</v>
      </c>
      <c r="AG30" s="37"/>
    </row>
    <row r="31" s="3" customFormat="1" ht="136" customHeight="1" spans="1:33">
      <c r="A31" s="20">
        <v>25</v>
      </c>
      <c r="B31" s="20" t="s">
        <v>196</v>
      </c>
      <c r="C31" s="20" t="s">
        <v>197</v>
      </c>
      <c r="D31" s="20" t="s">
        <v>39</v>
      </c>
      <c r="E31" s="20" t="s">
        <v>87</v>
      </c>
      <c r="F31" s="20" t="s">
        <v>78</v>
      </c>
      <c r="G31" s="20" t="s">
        <v>198</v>
      </c>
      <c r="H31" s="21" t="s">
        <v>199</v>
      </c>
      <c r="I31" s="20" t="s">
        <v>200</v>
      </c>
      <c r="J31" s="20" t="s">
        <v>193</v>
      </c>
      <c r="K31" s="20" t="s">
        <v>201</v>
      </c>
      <c r="L31" s="20" t="s">
        <v>194</v>
      </c>
      <c r="M31" s="33">
        <v>380</v>
      </c>
      <c r="N31" s="33"/>
      <c r="O31" s="33">
        <f>P31+Q31+R31+S31+T31+U31+V31+W31+X31+Z31</f>
        <v>380</v>
      </c>
      <c r="P31" s="20"/>
      <c r="Q31" s="20"/>
      <c r="R31" s="20"/>
      <c r="S31" s="20"/>
      <c r="T31" s="20"/>
      <c r="U31" s="20">
        <v>380</v>
      </c>
      <c r="V31" s="20"/>
      <c r="W31" s="20"/>
      <c r="X31" s="20"/>
      <c r="Y31" s="20"/>
      <c r="Z31" s="20"/>
      <c r="AA31" s="42"/>
      <c r="AB31" s="20"/>
      <c r="AC31" s="20"/>
      <c r="AD31" s="43"/>
      <c r="AE31" s="20" t="s">
        <v>47</v>
      </c>
      <c r="AF31" s="36" t="s">
        <v>202</v>
      </c>
      <c r="AG31" s="37"/>
    </row>
    <row r="32" s="3" customFormat="1" ht="175" customHeight="1" spans="1:33">
      <c r="A32" s="20">
        <v>26</v>
      </c>
      <c r="B32" s="20" t="s">
        <v>203</v>
      </c>
      <c r="C32" s="20" t="s">
        <v>204</v>
      </c>
      <c r="D32" s="20" t="s">
        <v>68</v>
      </c>
      <c r="E32" s="20" t="s">
        <v>87</v>
      </c>
      <c r="F32" s="20" t="s">
        <v>78</v>
      </c>
      <c r="G32" s="20" t="s">
        <v>205</v>
      </c>
      <c r="H32" s="21" t="s">
        <v>206</v>
      </c>
      <c r="I32" s="20" t="s">
        <v>118</v>
      </c>
      <c r="J32" s="20" t="s">
        <v>193</v>
      </c>
      <c r="K32" s="20" t="s">
        <v>119</v>
      </c>
      <c r="L32" s="20" t="s">
        <v>194</v>
      </c>
      <c r="M32" s="33">
        <v>340</v>
      </c>
      <c r="N32" s="33"/>
      <c r="O32" s="33">
        <f>P32+Q32+R32+S32+T32+U32+V32+W32+X32+Z32</f>
        <v>340</v>
      </c>
      <c r="P32" s="20"/>
      <c r="Q32" s="20"/>
      <c r="R32" s="20"/>
      <c r="S32" s="20"/>
      <c r="T32" s="20"/>
      <c r="U32" s="20">
        <v>340</v>
      </c>
      <c r="V32" s="20"/>
      <c r="W32" s="20"/>
      <c r="X32" s="20"/>
      <c r="Y32" s="20"/>
      <c r="Z32" s="20"/>
      <c r="AA32" s="42"/>
      <c r="AB32" s="20"/>
      <c r="AC32" s="20"/>
      <c r="AD32" s="43"/>
      <c r="AE32" s="20" t="s">
        <v>47</v>
      </c>
      <c r="AF32" s="36" t="s">
        <v>207</v>
      </c>
      <c r="AG32" s="37"/>
    </row>
    <row r="33" s="3" customFormat="1" ht="148" customHeight="1" spans="1:33">
      <c r="A33" s="20">
        <v>27</v>
      </c>
      <c r="B33" s="20" t="s">
        <v>208</v>
      </c>
      <c r="C33" s="20" t="s">
        <v>209</v>
      </c>
      <c r="D33" s="20" t="s">
        <v>68</v>
      </c>
      <c r="E33" s="20" t="s">
        <v>87</v>
      </c>
      <c r="F33" s="20" t="s">
        <v>78</v>
      </c>
      <c r="G33" s="20" t="s">
        <v>210</v>
      </c>
      <c r="H33" s="21" t="s">
        <v>211</v>
      </c>
      <c r="I33" s="20" t="s">
        <v>212</v>
      </c>
      <c r="J33" s="20" t="s">
        <v>193</v>
      </c>
      <c r="K33" s="20" t="s">
        <v>213</v>
      </c>
      <c r="L33" s="20" t="s">
        <v>194</v>
      </c>
      <c r="M33" s="33">
        <v>250</v>
      </c>
      <c r="N33" s="33"/>
      <c r="O33" s="33">
        <f>P33+Q33+R33+S33+T33+U33+V33+W33+X33+Z33</f>
        <v>250</v>
      </c>
      <c r="P33" s="20"/>
      <c r="Q33" s="20"/>
      <c r="R33" s="20"/>
      <c r="S33" s="20"/>
      <c r="T33" s="20"/>
      <c r="U33" s="20">
        <v>250</v>
      </c>
      <c r="V33" s="20"/>
      <c r="W33" s="20"/>
      <c r="X33" s="20"/>
      <c r="Y33" s="20"/>
      <c r="Z33" s="20"/>
      <c r="AA33" s="42"/>
      <c r="AB33" s="20"/>
      <c r="AC33" s="20"/>
      <c r="AD33" s="43"/>
      <c r="AE33" s="20" t="s">
        <v>47</v>
      </c>
      <c r="AF33" s="36" t="s">
        <v>214</v>
      </c>
      <c r="AG33" s="37"/>
    </row>
    <row r="34" s="3" customFormat="1" ht="194" customHeight="1" spans="1:33">
      <c r="A34" s="20">
        <v>28</v>
      </c>
      <c r="B34" s="20" t="s">
        <v>215</v>
      </c>
      <c r="C34" s="20" t="s">
        <v>216</v>
      </c>
      <c r="D34" s="20" t="s">
        <v>39</v>
      </c>
      <c r="E34" s="20" t="s">
        <v>87</v>
      </c>
      <c r="F34" s="20" t="s">
        <v>78</v>
      </c>
      <c r="G34" s="20" t="s">
        <v>217</v>
      </c>
      <c r="H34" s="21" t="s">
        <v>218</v>
      </c>
      <c r="I34" s="20" t="s">
        <v>219</v>
      </c>
      <c r="J34" s="20" t="s">
        <v>193</v>
      </c>
      <c r="K34" s="20" t="s">
        <v>220</v>
      </c>
      <c r="L34" s="20" t="s">
        <v>194</v>
      </c>
      <c r="M34" s="33">
        <v>350</v>
      </c>
      <c r="N34" s="33"/>
      <c r="O34" s="33">
        <f>P34+Q34+R34+S34+T34+U34+V34+W34+X34+Z34</f>
        <v>322.781793</v>
      </c>
      <c r="P34" s="20"/>
      <c r="Q34" s="20"/>
      <c r="R34" s="20"/>
      <c r="S34" s="20"/>
      <c r="T34" s="20"/>
      <c r="U34" s="20">
        <f>350-27.218207</f>
        <v>322.781793</v>
      </c>
      <c r="V34" s="20"/>
      <c r="W34" s="20"/>
      <c r="X34" s="20"/>
      <c r="Y34" s="20"/>
      <c r="Z34" s="20"/>
      <c r="AA34" s="42"/>
      <c r="AB34" s="20"/>
      <c r="AC34" s="20"/>
      <c r="AD34" s="43"/>
      <c r="AE34" s="20" t="s">
        <v>47</v>
      </c>
      <c r="AF34" s="36" t="s">
        <v>221</v>
      </c>
      <c r="AG34" s="37"/>
    </row>
    <row r="35" s="3" customFormat="1" ht="136" customHeight="1" spans="1:33">
      <c r="A35" s="20">
        <v>29</v>
      </c>
      <c r="B35" s="20" t="s">
        <v>222</v>
      </c>
      <c r="C35" s="20" t="s">
        <v>223</v>
      </c>
      <c r="D35" s="20" t="s">
        <v>39</v>
      </c>
      <c r="E35" s="20" t="s">
        <v>87</v>
      </c>
      <c r="F35" s="20" t="s">
        <v>78</v>
      </c>
      <c r="G35" s="20" t="s">
        <v>224</v>
      </c>
      <c r="H35" s="21" t="s">
        <v>225</v>
      </c>
      <c r="I35" s="20" t="s">
        <v>226</v>
      </c>
      <c r="J35" s="20" t="s">
        <v>193</v>
      </c>
      <c r="K35" s="20" t="s">
        <v>227</v>
      </c>
      <c r="L35" s="20" t="s">
        <v>194</v>
      </c>
      <c r="M35" s="33">
        <v>350</v>
      </c>
      <c r="N35" s="33"/>
      <c r="O35" s="33">
        <f>P35+Q35+R35+S35+T35+U35+V35+W35+X35+Z35</f>
        <v>323.466296</v>
      </c>
      <c r="P35" s="20"/>
      <c r="Q35" s="20"/>
      <c r="R35" s="20"/>
      <c r="S35" s="20"/>
      <c r="T35" s="20"/>
      <c r="U35" s="20">
        <f>350-26.533704</f>
        <v>323.466296</v>
      </c>
      <c r="V35" s="20"/>
      <c r="W35" s="20"/>
      <c r="X35" s="20"/>
      <c r="Y35" s="20"/>
      <c r="Z35" s="20"/>
      <c r="AA35" s="42"/>
      <c r="AB35" s="20"/>
      <c r="AC35" s="20"/>
      <c r="AD35" s="43"/>
      <c r="AE35" s="20" t="s">
        <v>47</v>
      </c>
      <c r="AF35" s="36" t="s">
        <v>228</v>
      </c>
      <c r="AG35" s="37"/>
    </row>
    <row r="36" s="5" customFormat="1" ht="151" customHeight="1" spans="1:33">
      <c r="A36" s="20">
        <v>30</v>
      </c>
      <c r="B36" s="20" t="s">
        <v>196</v>
      </c>
      <c r="C36" s="20" t="s">
        <v>229</v>
      </c>
      <c r="D36" s="20" t="s">
        <v>39</v>
      </c>
      <c r="E36" s="20" t="s">
        <v>77</v>
      </c>
      <c r="F36" s="20" t="s">
        <v>230</v>
      </c>
      <c r="G36" s="20" t="s">
        <v>79</v>
      </c>
      <c r="H36" s="21" t="s">
        <v>231</v>
      </c>
      <c r="I36" s="20" t="s">
        <v>54</v>
      </c>
      <c r="J36" s="20" t="s">
        <v>54</v>
      </c>
      <c r="K36" s="20" t="s">
        <v>55</v>
      </c>
      <c r="L36" s="20" t="s">
        <v>46</v>
      </c>
      <c r="M36" s="33">
        <v>768</v>
      </c>
      <c r="N36" s="33"/>
      <c r="O36" s="33">
        <f>P36+Q36+R36+S36+T36+U36+V36+W36+X36+Z36</f>
        <v>714.717853</v>
      </c>
      <c r="P36" s="20">
        <f>768-53.282147</f>
        <v>714.717853</v>
      </c>
      <c r="Q36" s="20"/>
      <c r="R36" s="20"/>
      <c r="S36" s="20"/>
      <c r="T36" s="20"/>
      <c r="U36" s="20"/>
      <c r="V36" s="20"/>
      <c r="W36" s="20"/>
      <c r="X36" s="20"/>
      <c r="Y36" s="20"/>
      <c r="Z36" s="20"/>
      <c r="AA36" s="20"/>
      <c r="AB36" s="56"/>
      <c r="AC36" s="56"/>
      <c r="AD36" s="56"/>
      <c r="AE36" s="20" t="s">
        <v>47</v>
      </c>
      <c r="AF36" s="36" t="s">
        <v>232</v>
      </c>
      <c r="AG36" s="22"/>
    </row>
    <row r="37" s="5" customFormat="1" ht="214" customHeight="1" spans="1:33">
      <c r="A37" s="20">
        <v>31</v>
      </c>
      <c r="B37" s="20" t="s">
        <v>215</v>
      </c>
      <c r="C37" s="20" t="s">
        <v>233</v>
      </c>
      <c r="D37" s="20" t="s">
        <v>39</v>
      </c>
      <c r="E37" s="20" t="s">
        <v>87</v>
      </c>
      <c r="F37" s="20" t="s">
        <v>234</v>
      </c>
      <c r="G37" s="20" t="s">
        <v>235</v>
      </c>
      <c r="H37" s="21" t="s">
        <v>236</v>
      </c>
      <c r="I37" s="20" t="s">
        <v>54</v>
      </c>
      <c r="J37" s="20" t="s">
        <v>54</v>
      </c>
      <c r="K37" s="20" t="s">
        <v>55</v>
      </c>
      <c r="L37" s="20" t="s">
        <v>46</v>
      </c>
      <c r="M37" s="33">
        <v>1300</v>
      </c>
      <c r="N37" s="33"/>
      <c r="O37" s="33">
        <f>P37+Q37+R37+S37+T37+U37+V37+W37+X37+Z37</f>
        <v>300</v>
      </c>
      <c r="P37" s="20">
        <v>300</v>
      </c>
      <c r="Q37" s="20"/>
      <c r="R37" s="20"/>
      <c r="S37" s="20"/>
      <c r="T37" s="20"/>
      <c r="U37" s="20"/>
      <c r="V37" s="20"/>
      <c r="W37" s="20"/>
      <c r="X37" s="20"/>
      <c r="Y37" s="20"/>
      <c r="Z37" s="20"/>
      <c r="AA37" s="20"/>
      <c r="AB37" s="56"/>
      <c r="AC37" s="56"/>
      <c r="AD37" s="56"/>
      <c r="AE37" s="20" t="s">
        <v>47</v>
      </c>
      <c r="AF37" s="36" t="s">
        <v>237</v>
      </c>
      <c r="AG37" s="37"/>
    </row>
    <row r="38" s="7" customFormat="1" ht="180" customHeight="1" spans="1:33">
      <c r="A38" s="20">
        <v>32</v>
      </c>
      <c r="B38" s="24" t="s">
        <v>238</v>
      </c>
      <c r="C38" s="24" t="s">
        <v>239</v>
      </c>
      <c r="D38" s="20" t="s">
        <v>68</v>
      </c>
      <c r="E38" s="24" t="s">
        <v>87</v>
      </c>
      <c r="F38" s="24" t="s">
        <v>146</v>
      </c>
      <c r="G38" s="24" t="s">
        <v>240</v>
      </c>
      <c r="H38" s="25" t="s">
        <v>241</v>
      </c>
      <c r="I38" s="20" t="s">
        <v>125</v>
      </c>
      <c r="J38" s="20" t="s">
        <v>82</v>
      </c>
      <c r="K38" s="20" t="s">
        <v>126</v>
      </c>
      <c r="L38" s="20" t="s">
        <v>46</v>
      </c>
      <c r="M38" s="44">
        <v>300</v>
      </c>
      <c r="N38" s="44"/>
      <c r="O38" s="33">
        <f>P38+Q38+R38+S38+T38+U38+V38+W38+X38+Z38</f>
        <v>300</v>
      </c>
      <c r="P38" s="24">
        <v>300</v>
      </c>
      <c r="Q38" s="24"/>
      <c r="R38" s="24"/>
      <c r="S38" s="24"/>
      <c r="T38" s="24"/>
      <c r="U38" s="24"/>
      <c r="V38" s="24"/>
      <c r="W38" s="24"/>
      <c r="X38" s="24"/>
      <c r="Y38" s="24"/>
      <c r="Z38" s="24"/>
      <c r="AA38" s="24"/>
      <c r="AB38" s="24"/>
      <c r="AC38" s="24"/>
      <c r="AD38" s="24"/>
      <c r="AE38" s="20" t="s">
        <v>47</v>
      </c>
      <c r="AF38" s="36" t="s">
        <v>242</v>
      </c>
      <c r="AG38" s="37"/>
    </row>
    <row r="39" s="8" customFormat="1" ht="243" customHeight="1" spans="1:33">
      <c r="A39" s="20">
        <v>33</v>
      </c>
      <c r="B39" s="24" t="s">
        <v>243</v>
      </c>
      <c r="C39" s="20" t="s">
        <v>244</v>
      </c>
      <c r="D39" s="26" t="s">
        <v>68</v>
      </c>
      <c r="E39" s="26" t="s">
        <v>87</v>
      </c>
      <c r="F39" s="26" t="s">
        <v>78</v>
      </c>
      <c r="G39" s="20" t="s">
        <v>245</v>
      </c>
      <c r="H39" s="21" t="s">
        <v>246</v>
      </c>
      <c r="I39" s="20" t="s">
        <v>72</v>
      </c>
      <c r="J39" s="20" t="s">
        <v>72</v>
      </c>
      <c r="K39" s="20" t="s">
        <v>73</v>
      </c>
      <c r="L39" s="20" t="s">
        <v>46</v>
      </c>
      <c r="M39" s="33">
        <v>368</v>
      </c>
      <c r="N39" s="33"/>
      <c r="O39" s="33">
        <f>P39+Q39+R39+S39+T39+U39+V39+W39+X39+Z39</f>
        <v>258.68</v>
      </c>
      <c r="P39" s="20">
        <f>368-109.32</f>
        <v>258.68</v>
      </c>
      <c r="Q39" s="20"/>
      <c r="R39" s="20"/>
      <c r="S39" s="20"/>
      <c r="T39" s="20"/>
      <c r="U39" s="20"/>
      <c r="V39" s="20"/>
      <c r="W39" s="20"/>
      <c r="X39" s="20"/>
      <c r="Y39" s="20"/>
      <c r="Z39" s="20"/>
      <c r="AA39" s="20"/>
      <c r="AB39" s="20"/>
      <c r="AC39" s="20"/>
      <c r="AD39" s="20"/>
      <c r="AE39" s="20" t="s">
        <v>47</v>
      </c>
      <c r="AF39" s="58" t="s">
        <v>247</v>
      </c>
      <c r="AG39" s="63"/>
    </row>
    <row r="40" s="3" customFormat="1" ht="155" customHeight="1" spans="1:33">
      <c r="A40" s="20">
        <v>34</v>
      </c>
      <c r="B40" s="20" t="s">
        <v>248</v>
      </c>
      <c r="C40" s="20" t="s">
        <v>249</v>
      </c>
      <c r="D40" s="26" t="s">
        <v>68</v>
      </c>
      <c r="E40" s="26" t="s">
        <v>87</v>
      </c>
      <c r="F40" s="20" t="s">
        <v>78</v>
      </c>
      <c r="G40" s="20" t="s">
        <v>250</v>
      </c>
      <c r="H40" s="21" t="s">
        <v>251</v>
      </c>
      <c r="I40" s="20" t="s">
        <v>118</v>
      </c>
      <c r="J40" s="20" t="s">
        <v>82</v>
      </c>
      <c r="K40" s="20" t="s">
        <v>119</v>
      </c>
      <c r="L40" s="20" t="s">
        <v>46</v>
      </c>
      <c r="M40" s="41">
        <v>34.4</v>
      </c>
      <c r="N40" s="41"/>
      <c r="O40" s="33">
        <f>P40+Q40+R40+S40+T40+U40+V40+W40+X40+Z40</f>
        <v>32.198111</v>
      </c>
      <c r="P40" s="42">
        <f>34.4-2.201889</f>
        <v>32.198111</v>
      </c>
      <c r="Q40" s="42"/>
      <c r="R40" s="42"/>
      <c r="S40" s="42"/>
      <c r="T40" s="42"/>
      <c r="U40" s="42"/>
      <c r="V40" s="20"/>
      <c r="W40" s="20"/>
      <c r="X40" s="20"/>
      <c r="Y40" s="57"/>
      <c r="Z40" s="57"/>
      <c r="AA40" s="57"/>
      <c r="AB40" s="57"/>
      <c r="AC40" s="57"/>
      <c r="AD40" s="57"/>
      <c r="AE40" s="20" t="s">
        <v>47</v>
      </c>
      <c r="AF40" s="36" t="s">
        <v>252</v>
      </c>
      <c r="AG40" s="37"/>
    </row>
    <row r="41" s="3" customFormat="1" ht="243" customHeight="1" spans="1:33">
      <c r="A41" s="20">
        <v>35</v>
      </c>
      <c r="B41" s="20" t="s">
        <v>253</v>
      </c>
      <c r="C41" s="20" t="s">
        <v>254</v>
      </c>
      <c r="D41" s="20" t="s">
        <v>68</v>
      </c>
      <c r="E41" s="20" t="s">
        <v>87</v>
      </c>
      <c r="F41" s="20" t="s">
        <v>102</v>
      </c>
      <c r="G41" s="20" t="s">
        <v>255</v>
      </c>
      <c r="H41" s="21" t="s">
        <v>256</v>
      </c>
      <c r="I41" s="20" t="s">
        <v>257</v>
      </c>
      <c r="J41" s="20" t="s">
        <v>82</v>
      </c>
      <c r="K41" s="20" t="s">
        <v>258</v>
      </c>
      <c r="L41" s="20" t="s">
        <v>46</v>
      </c>
      <c r="M41" s="33">
        <v>540.2</v>
      </c>
      <c r="N41" s="33"/>
      <c r="O41" s="33">
        <f>P41+Q41+R41+S41+T41+U41+V41+W41+X41+Z41</f>
        <v>540.2</v>
      </c>
      <c r="P41" s="34"/>
      <c r="Q41" s="34"/>
      <c r="R41" s="34"/>
      <c r="S41" s="34"/>
      <c r="T41" s="34"/>
      <c r="U41" s="34"/>
      <c r="V41" s="34">
        <v>530.8</v>
      </c>
      <c r="W41" s="34">
        <v>9.4</v>
      </c>
      <c r="X41" s="20"/>
      <c r="Y41" s="20"/>
      <c r="Z41" s="20"/>
      <c r="AA41" s="20"/>
      <c r="AB41" s="20"/>
      <c r="AC41" s="20"/>
      <c r="AD41" s="43"/>
      <c r="AE41" s="20" t="s">
        <v>47</v>
      </c>
      <c r="AF41" s="36" t="s">
        <v>259</v>
      </c>
      <c r="AG41" s="37"/>
    </row>
    <row r="42" s="3" customFormat="1" ht="197" customHeight="1" spans="1:33">
      <c r="A42" s="20">
        <v>36</v>
      </c>
      <c r="B42" s="20" t="s">
        <v>260</v>
      </c>
      <c r="C42" s="20" t="s">
        <v>261</v>
      </c>
      <c r="D42" s="20" t="s">
        <v>39</v>
      </c>
      <c r="E42" s="20" t="s">
        <v>87</v>
      </c>
      <c r="F42" s="20" t="s">
        <v>102</v>
      </c>
      <c r="G42" s="20" t="s">
        <v>255</v>
      </c>
      <c r="H42" s="21" t="s">
        <v>262</v>
      </c>
      <c r="I42" s="20" t="s">
        <v>257</v>
      </c>
      <c r="J42" s="20" t="s">
        <v>263</v>
      </c>
      <c r="K42" s="20" t="s">
        <v>258</v>
      </c>
      <c r="L42" s="20" t="s">
        <v>46</v>
      </c>
      <c r="M42" s="33">
        <v>60</v>
      </c>
      <c r="N42" s="41"/>
      <c r="O42" s="33">
        <f>P42+Q42+R42+S42+T42+U42+V42+W42+X42+Z42</f>
        <v>60</v>
      </c>
      <c r="P42" s="43"/>
      <c r="Q42" s="43"/>
      <c r="R42" s="43"/>
      <c r="S42" s="43"/>
      <c r="T42" s="43"/>
      <c r="U42" s="43"/>
      <c r="V42" s="20">
        <v>60</v>
      </c>
      <c r="W42" s="20"/>
      <c r="X42" s="20"/>
      <c r="Y42" s="43"/>
      <c r="Z42" s="43"/>
      <c r="AA42" s="43"/>
      <c r="AB42" s="43"/>
      <c r="AC42" s="43"/>
      <c r="AD42" s="43"/>
      <c r="AE42" s="20" t="s">
        <v>47</v>
      </c>
      <c r="AF42" s="34" t="s">
        <v>264</v>
      </c>
      <c r="AG42" s="20"/>
    </row>
    <row r="43" s="3" customFormat="1" ht="172" customHeight="1" spans="1:33">
      <c r="A43" s="20">
        <v>37</v>
      </c>
      <c r="B43" s="20" t="s">
        <v>265</v>
      </c>
      <c r="C43" s="20" t="s">
        <v>266</v>
      </c>
      <c r="D43" s="20" t="s">
        <v>39</v>
      </c>
      <c r="E43" s="20" t="s">
        <v>87</v>
      </c>
      <c r="F43" s="20" t="s">
        <v>102</v>
      </c>
      <c r="G43" s="20" t="s">
        <v>267</v>
      </c>
      <c r="H43" s="21" t="s">
        <v>268</v>
      </c>
      <c r="I43" s="20" t="s">
        <v>257</v>
      </c>
      <c r="J43" s="20" t="s">
        <v>263</v>
      </c>
      <c r="K43" s="20" t="s">
        <v>258</v>
      </c>
      <c r="L43" s="20" t="s">
        <v>46</v>
      </c>
      <c r="M43" s="33">
        <v>2100</v>
      </c>
      <c r="N43" s="41"/>
      <c r="O43" s="33">
        <f>P43+Q43+R43+S43+T43+U43+V43+W43+X43+Z43</f>
        <v>2100</v>
      </c>
      <c r="P43" s="43"/>
      <c r="Q43" s="43"/>
      <c r="R43" s="43"/>
      <c r="S43" s="43"/>
      <c r="T43" s="43"/>
      <c r="U43" s="43"/>
      <c r="V43" s="20">
        <v>2100</v>
      </c>
      <c r="W43" s="20"/>
      <c r="X43" s="20"/>
      <c r="Y43" s="43"/>
      <c r="Z43" s="43"/>
      <c r="AA43" s="43"/>
      <c r="AB43" s="43"/>
      <c r="AC43" s="43"/>
      <c r="AD43" s="43"/>
      <c r="AE43" s="20" t="s">
        <v>47</v>
      </c>
      <c r="AF43" s="36" t="s">
        <v>269</v>
      </c>
      <c r="AG43" s="37"/>
    </row>
    <row r="44" s="6" customFormat="1" ht="209" customHeight="1" spans="1:33">
      <c r="A44" s="20">
        <v>38</v>
      </c>
      <c r="B44" s="20" t="s">
        <v>270</v>
      </c>
      <c r="C44" s="20" t="s">
        <v>271</v>
      </c>
      <c r="D44" s="20" t="s">
        <v>68</v>
      </c>
      <c r="E44" s="20" t="s">
        <v>87</v>
      </c>
      <c r="F44" s="20" t="s">
        <v>272</v>
      </c>
      <c r="G44" s="20" t="s">
        <v>273</v>
      </c>
      <c r="H44" s="21" t="s">
        <v>274</v>
      </c>
      <c r="I44" s="20" t="s">
        <v>132</v>
      </c>
      <c r="J44" s="20" t="s">
        <v>82</v>
      </c>
      <c r="K44" s="20" t="s">
        <v>134</v>
      </c>
      <c r="L44" s="20" t="s">
        <v>46</v>
      </c>
      <c r="M44" s="41">
        <v>55.9</v>
      </c>
      <c r="N44" s="41"/>
      <c r="O44" s="33">
        <f>P44+Q44+R44+S44+T44+U44+V44+W44+X44+Z44</f>
        <v>55.9</v>
      </c>
      <c r="P44" s="38"/>
      <c r="Q44" s="38"/>
      <c r="R44" s="38"/>
      <c r="S44" s="38"/>
      <c r="T44" s="38"/>
      <c r="U44" s="38"/>
      <c r="V44" s="38">
        <v>55.9</v>
      </c>
      <c r="W44" s="38"/>
      <c r="X44" s="42"/>
      <c r="Y44" s="38"/>
      <c r="Z44" s="38"/>
      <c r="AA44" s="38"/>
      <c r="AB44" s="57"/>
      <c r="AC44" s="57"/>
      <c r="AD44" s="57"/>
      <c r="AE44" s="20" t="s">
        <v>47</v>
      </c>
      <c r="AF44" s="36" t="s">
        <v>275</v>
      </c>
      <c r="AG44" s="37"/>
    </row>
    <row r="45" s="8" customFormat="1" ht="209" customHeight="1" spans="1:33">
      <c r="A45" s="20">
        <v>39</v>
      </c>
      <c r="B45" s="20" t="s">
        <v>276</v>
      </c>
      <c r="C45" s="20" t="s">
        <v>277</v>
      </c>
      <c r="D45" s="20" t="s">
        <v>39</v>
      </c>
      <c r="E45" s="20" t="s">
        <v>87</v>
      </c>
      <c r="F45" s="20" t="s">
        <v>272</v>
      </c>
      <c r="G45" s="20" t="s">
        <v>273</v>
      </c>
      <c r="H45" s="21" t="s">
        <v>278</v>
      </c>
      <c r="I45" s="20" t="s">
        <v>132</v>
      </c>
      <c r="J45" s="20" t="s">
        <v>263</v>
      </c>
      <c r="K45" s="20" t="s">
        <v>134</v>
      </c>
      <c r="L45" s="20" t="s">
        <v>46</v>
      </c>
      <c r="M45" s="33">
        <v>200</v>
      </c>
      <c r="N45" s="33"/>
      <c r="O45" s="33">
        <f>P45+Q45+R45+S45+T45+U45+V45+W45+X45+Z45</f>
        <v>128</v>
      </c>
      <c r="P45" s="45"/>
      <c r="Q45" s="45"/>
      <c r="R45" s="45"/>
      <c r="S45" s="45"/>
      <c r="T45" s="45"/>
      <c r="U45" s="45"/>
      <c r="V45" s="45">
        <f>200-72</f>
        <v>128</v>
      </c>
      <c r="W45" s="45"/>
      <c r="X45" s="45"/>
      <c r="Y45" s="45"/>
      <c r="Z45" s="45"/>
      <c r="AA45" s="45"/>
      <c r="AB45" s="45"/>
      <c r="AC45" s="45"/>
      <c r="AD45" s="45"/>
      <c r="AE45" s="20" t="s">
        <v>47</v>
      </c>
      <c r="AF45" s="36" t="s">
        <v>279</v>
      </c>
      <c r="AG45" s="37"/>
    </row>
    <row r="46" s="6" customFormat="1" ht="217" customHeight="1" spans="1:33">
      <c r="A46" s="20">
        <v>40</v>
      </c>
      <c r="B46" s="20" t="s">
        <v>280</v>
      </c>
      <c r="C46" s="20" t="s">
        <v>281</v>
      </c>
      <c r="D46" s="20" t="s">
        <v>39</v>
      </c>
      <c r="E46" s="20" t="s">
        <v>87</v>
      </c>
      <c r="F46" s="20" t="s">
        <v>282</v>
      </c>
      <c r="G46" s="20" t="s">
        <v>283</v>
      </c>
      <c r="H46" s="21" t="s">
        <v>284</v>
      </c>
      <c r="I46" s="20" t="s">
        <v>285</v>
      </c>
      <c r="J46" s="20" t="s">
        <v>285</v>
      </c>
      <c r="K46" s="20" t="s">
        <v>286</v>
      </c>
      <c r="L46" s="20" t="s">
        <v>46</v>
      </c>
      <c r="M46" s="41">
        <v>150</v>
      </c>
      <c r="N46" s="41"/>
      <c r="O46" s="33">
        <f>P46+Q46+R46+S46+T46+U46+V46+W46+X46+Z46</f>
        <v>150</v>
      </c>
      <c r="P46" s="42"/>
      <c r="Q46" s="42"/>
      <c r="R46" s="42"/>
      <c r="S46" s="42"/>
      <c r="T46" s="42"/>
      <c r="U46" s="42"/>
      <c r="V46" s="42">
        <v>150</v>
      </c>
      <c r="W46" s="42"/>
      <c r="X46" s="42"/>
      <c r="Y46" s="42"/>
      <c r="Z46" s="38"/>
      <c r="AA46" s="38"/>
      <c r="AB46" s="57"/>
      <c r="AC46" s="57"/>
      <c r="AD46" s="57"/>
      <c r="AE46" s="20" t="s">
        <v>47</v>
      </c>
      <c r="AF46" s="36" t="s">
        <v>287</v>
      </c>
      <c r="AG46" s="37"/>
    </row>
    <row r="47" s="6" customFormat="1" ht="175" customHeight="1" spans="1:33">
      <c r="A47" s="20">
        <v>41</v>
      </c>
      <c r="B47" s="20" t="s">
        <v>288</v>
      </c>
      <c r="C47" s="20" t="s">
        <v>289</v>
      </c>
      <c r="D47" s="20" t="s">
        <v>68</v>
      </c>
      <c r="E47" s="20" t="s">
        <v>77</v>
      </c>
      <c r="F47" s="20" t="s">
        <v>290</v>
      </c>
      <c r="G47" s="20" t="s">
        <v>291</v>
      </c>
      <c r="H47" s="21" t="s">
        <v>292</v>
      </c>
      <c r="I47" s="20" t="s">
        <v>82</v>
      </c>
      <c r="J47" s="20" t="s">
        <v>82</v>
      </c>
      <c r="K47" s="38" t="s">
        <v>93</v>
      </c>
      <c r="L47" s="20" t="s">
        <v>46</v>
      </c>
      <c r="M47" s="46">
        <v>885.8</v>
      </c>
      <c r="N47" s="46"/>
      <c r="O47" s="33">
        <f>P47+Q47+R47+S47+T47+U47+V47+W47+X47+Z47</f>
        <v>885.8</v>
      </c>
      <c r="P47" s="47">
        <v>885.8</v>
      </c>
      <c r="Q47" s="47"/>
      <c r="R47" s="47"/>
      <c r="S47" s="47"/>
      <c r="T47" s="47"/>
      <c r="U47" s="47"/>
      <c r="V47" s="47"/>
      <c r="W47" s="47"/>
      <c r="X47" s="47"/>
      <c r="Y47" s="38"/>
      <c r="Z47" s="38"/>
      <c r="AA47" s="38"/>
      <c r="AB47" s="57"/>
      <c r="AC47" s="57"/>
      <c r="AD47" s="57"/>
      <c r="AE47" s="20" t="s">
        <v>47</v>
      </c>
      <c r="AF47" s="36" t="s">
        <v>293</v>
      </c>
      <c r="AG47" s="37"/>
    </row>
    <row r="48" s="3" customFormat="1" ht="157" customHeight="1" spans="1:33">
      <c r="A48" s="20">
        <v>42</v>
      </c>
      <c r="B48" s="20" t="s">
        <v>294</v>
      </c>
      <c r="C48" s="20" t="s">
        <v>295</v>
      </c>
      <c r="D48" s="20" t="s">
        <v>39</v>
      </c>
      <c r="E48" s="20" t="s">
        <v>87</v>
      </c>
      <c r="F48" s="20" t="s">
        <v>296</v>
      </c>
      <c r="G48" s="20" t="s">
        <v>79</v>
      </c>
      <c r="H48" s="21" t="s">
        <v>297</v>
      </c>
      <c r="I48" s="20" t="s">
        <v>54</v>
      </c>
      <c r="J48" s="20" t="s">
        <v>54</v>
      </c>
      <c r="K48" s="20" t="s">
        <v>55</v>
      </c>
      <c r="L48" s="20" t="s">
        <v>46</v>
      </c>
      <c r="M48" s="33">
        <v>6540</v>
      </c>
      <c r="N48" s="33"/>
      <c r="O48" s="33">
        <f>P48+Q48+R48+S48+T48+U48+V48+W48+X48+Z48</f>
        <v>4945</v>
      </c>
      <c r="P48" s="20">
        <v>400</v>
      </c>
      <c r="Q48" s="20"/>
      <c r="R48" s="20"/>
      <c r="S48" s="20"/>
      <c r="T48" s="20"/>
      <c r="U48" s="20"/>
      <c r="V48" s="20">
        <v>2616.500254</v>
      </c>
      <c r="W48" s="20">
        <v>1928.499746</v>
      </c>
      <c r="X48" s="20"/>
      <c r="Y48" s="20"/>
      <c r="Z48" s="20"/>
      <c r="AA48" s="20"/>
      <c r="AB48" s="20"/>
      <c r="AC48" s="20"/>
      <c r="AD48" s="43"/>
      <c r="AE48" s="20" t="s">
        <v>47</v>
      </c>
      <c r="AF48" s="36" t="s">
        <v>298</v>
      </c>
      <c r="AG48" s="37"/>
    </row>
    <row r="49" s="9" customFormat="1" ht="249" customHeight="1" spans="1:33">
      <c r="A49" s="20">
        <v>43</v>
      </c>
      <c r="B49" s="20" t="s">
        <v>299</v>
      </c>
      <c r="C49" s="20" t="s">
        <v>300</v>
      </c>
      <c r="D49" s="20" t="s">
        <v>68</v>
      </c>
      <c r="E49" s="20" t="s">
        <v>77</v>
      </c>
      <c r="F49" s="20" t="s">
        <v>301</v>
      </c>
      <c r="G49" s="20" t="s">
        <v>302</v>
      </c>
      <c r="H49" s="21" t="s">
        <v>303</v>
      </c>
      <c r="I49" s="20" t="s">
        <v>44</v>
      </c>
      <c r="J49" s="20" t="s">
        <v>44</v>
      </c>
      <c r="K49" s="20" t="s">
        <v>45</v>
      </c>
      <c r="L49" s="20" t="s">
        <v>46</v>
      </c>
      <c r="M49" s="33">
        <v>663</v>
      </c>
      <c r="N49" s="33">
        <v>0</v>
      </c>
      <c r="O49" s="33">
        <f>P49+Q49+R49+S49+T49+U49+V49+W49+X49+Z49</f>
        <v>663</v>
      </c>
      <c r="P49" s="20">
        <v>663</v>
      </c>
      <c r="Q49" s="20"/>
      <c r="R49" s="20"/>
      <c r="S49" s="20"/>
      <c r="T49" s="20"/>
      <c r="U49" s="20"/>
      <c r="V49" s="20"/>
      <c r="W49" s="20"/>
      <c r="X49" s="20"/>
      <c r="Y49" s="20"/>
      <c r="Z49" s="20"/>
      <c r="AA49" s="20"/>
      <c r="AB49" s="20"/>
      <c r="AC49" s="20"/>
      <c r="AD49" s="21"/>
      <c r="AE49" s="20" t="s">
        <v>47</v>
      </c>
      <c r="AF49" s="34" t="s">
        <v>304</v>
      </c>
      <c r="AG49" s="20"/>
    </row>
    <row r="50" s="9" customFormat="1" ht="146" customHeight="1" spans="1:33">
      <c r="A50" s="20">
        <v>44</v>
      </c>
      <c r="B50" s="20" t="s">
        <v>305</v>
      </c>
      <c r="C50" s="22" t="s">
        <v>306</v>
      </c>
      <c r="D50" s="20" t="s">
        <v>68</v>
      </c>
      <c r="E50" s="20" t="s">
        <v>87</v>
      </c>
      <c r="F50" s="20" t="s">
        <v>296</v>
      </c>
      <c r="G50" s="20" t="s">
        <v>307</v>
      </c>
      <c r="H50" s="23" t="s">
        <v>308</v>
      </c>
      <c r="I50" s="22" t="s">
        <v>62</v>
      </c>
      <c r="J50" s="20" t="s">
        <v>82</v>
      </c>
      <c r="K50" s="22" t="s">
        <v>64</v>
      </c>
      <c r="L50" s="20" t="s">
        <v>46</v>
      </c>
      <c r="M50" s="48">
        <v>200</v>
      </c>
      <c r="N50" s="33"/>
      <c r="O50" s="33">
        <f>P50+Q50+R50+S50+T50+U50+V50+W50+X50+Z50</f>
        <v>200</v>
      </c>
      <c r="P50" s="20">
        <v>150</v>
      </c>
      <c r="Q50" s="20"/>
      <c r="R50" s="20"/>
      <c r="S50" s="20"/>
      <c r="T50" s="20"/>
      <c r="U50" s="20"/>
      <c r="V50" s="20">
        <v>50</v>
      </c>
      <c r="W50" s="20"/>
      <c r="X50" s="20"/>
      <c r="Y50" s="20"/>
      <c r="Z50" s="59"/>
      <c r="AA50" s="59"/>
      <c r="AB50" s="59"/>
      <c r="AC50" s="59"/>
      <c r="AD50" s="59"/>
      <c r="AE50" s="20" t="s">
        <v>47</v>
      </c>
      <c r="AF50" s="36" t="s">
        <v>309</v>
      </c>
      <c r="AG50" s="37"/>
    </row>
    <row r="51" s="9" customFormat="1" ht="179" customHeight="1" spans="1:33">
      <c r="A51" s="20">
        <v>45</v>
      </c>
      <c r="B51" s="20" t="s">
        <v>310</v>
      </c>
      <c r="C51" s="22" t="s">
        <v>311</v>
      </c>
      <c r="D51" s="20" t="s">
        <v>39</v>
      </c>
      <c r="E51" s="20" t="s">
        <v>87</v>
      </c>
      <c r="F51" s="20" t="s">
        <v>272</v>
      </c>
      <c r="G51" s="20" t="s">
        <v>60</v>
      </c>
      <c r="H51" s="23" t="s">
        <v>312</v>
      </c>
      <c r="I51" s="20" t="s">
        <v>62</v>
      </c>
      <c r="J51" s="20" t="s">
        <v>44</v>
      </c>
      <c r="K51" s="20" t="s">
        <v>64</v>
      </c>
      <c r="L51" s="20" t="s">
        <v>194</v>
      </c>
      <c r="M51" s="48">
        <v>340</v>
      </c>
      <c r="N51" s="33"/>
      <c r="O51" s="33">
        <f>P51+Q51+R51+S51+T51+U51+V51+W51+X51+Z51</f>
        <v>340</v>
      </c>
      <c r="P51" s="49"/>
      <c r="Q51" s="49"/>
      <c r="R51" s="49"/>
      <c r="S51" s="49"/>
      <c r="T51" s="49"/>
      <c r="U51" s="49"/>
      <c r="V51" s="49"/>
      <c r="W51" s="49"/>
      <c r="X51" s="49">
        <v>340</v>
      </c>
      <c r="Y51" s="20"/>
      <c r="Z51" s="59"/>
      <c r="AA51" s="59"/>
      <c r="AB51" s="59"/>
      <c r="AC51" s="59"/>
      <c r="AD51" s="59"/>
      <c r="AE51" s="20" t="s">
        <v>47</v>
      </c>
      <c r="AF51" s="36" t="s">
        <v>313</v>
      </c>
      <c r="AG51" s="37"/>
    </row>
    <row r="52" s="9" customFormat="1" ht="170" customHeight="1" spans="1:33">
      <c r="A52" s="20">
        <v>46</v>
      </c>
      <c r="B52" s="20" t="s">
        <v>314</v>
      </c>
      <c r="C52" s="22" t="s">
        <v>315</v>
      </c>
      <c r="D52" s="20" t="s">
        <v>39</v>
      </c>
      <c r="E52" s="20" t="s">
        <v>87</v>
      </c>
      <c r="F52" s="20" t="s">
        <v>272</v>
      </c>
      <c r="G52" s="20" t="s">
        <v>60</v>
      </c>
      <c r="H52" s="23" t="s">
        <v>312</v>
      </c>
      <c r="I52" s="20" t="s">
        <v>62</v>
      </c>
      <c r="J52" s="20" t="s">
        <v>44</v>
      </c>
      <c r="K52" s="20" t="s">
        <v>64</v>
      </c>
      <c r="L52" s="20" t="s">
        <v>194</v>
      </c>
      <c r="M52" s="48">
        <v>340</v>
      </c>
      <c r="N52" s="33"/>
      <c r="O52" s="33">
        <f>P52+Q52+R52+S52+T52+U52+V52+W52+X52+Z52</f>
        <v>340</v>
      </c>
      <c r="P52" s="49"/>
      <c r="Q52" s="49"/>
      <c r="R52" s="49"/>
      <c r="S52" s="49"/>
      <c r="T52" s="49"/>
      <c r="U52" s="49"/>
      <c r="V52" s="49"/>
      <c r="W52" s="49"/>
      <c r="X52" s="49">
        <v>340</v>
      </c>
      <c r="Y52" s="20"/>
      <c r="Z52" s="59"/>
      <c r="AA52" s="59"/>
      <c r="AB52" s="59"/>
      <c r="AC52" s="59"/>
      <c r="AD52" s="59"/>
      <c r="AE52" s="20" t="s">
        <v>47</v>
      </c>
      <c r="AF52" s="36" t="s">
        <v>313</v>
      </c>
      <c r="AG52" s="37"/>
    </row>
    <row r="53" s="10" customFormat="1" ht="178" customHeight="1" spans="1:33">
      <c r="A53" s="20">
        <v>47</v>
      </c>
      <c r="B53" s="20" t="s">
        <v>316</v>
      </c>
      <c r="C53" s="24" t="s">
        <v>317</v>
      </c>
      <c r="D53" s="20" t="s">
        <v>68</v>
      </c>
      <c r="E53" s="24" t="s">
        <v>87</v>
      </c>
      <c r="F53" s="24" t="s">
        <v>318</v>
      </c>
      <c r="G53" s="24" t="s">
        <v>319</v>
      </c>
      <c r="H53" s="25" t="s">
        <v>320</v>
      </c>
      <c r="I53" s="20" t="s">
        <v>125</v>
      </c>
      <c r="J53" s="20" t="s">
        <v>321</v>
      </c>
      <c r="K53" s="20" t="s">
        <v>126</v>
      </c>
      <c r="L53" s="20" t="s">
        <v>46</v>
      </c>
      <c r="M53" s="46">
        <v>180</v>
      </c>
      <c r="N53" s="46"/>
      <c r="O53" s="33">
        <f>P53+Q53+R53+S53+T53+U53+V53+W53+X53+Z53</f>
        <v>180</v>
      </c>
      <c r="P53" s="47">
        <v>180</v>
      </c>
      <c r="Q53" s="47"/>
      <c r="R53" s="47"/>
      <c r="S53" s="47"/>
      <c r="T53" s="47"/>
      <c r="U53" s="47"/>
      <c r="V53" s="47"/>
      <c r="W53" s="47"/>
      <c r="X53" s="47"/>
      <c r="Y53" s="47"/>
      <c r="Z53" s="47"/>
      <c r="AA53" s="47"/>
      <c r="AB53" s="47"/>
      <c r="AC53" s="47"/>
      <c r="AD53" s="47"/>
      <c r="AE53" s="20" t="s">
        <v>47</v>
      </c>
      <c r="AF53" s="36" t="s">
        <v>322</v>
      </c>
      <c r="AG53" s="37"/>
    </row>
    <row r="54" s="3" customFormat="1" ht="167" customHeight="1" spans="1:33">
      <c r="A54" s="20">
        <v>48</v>
      </c>
      <c r="B54" s="20" t="s">
        <v>323</v>
      </c>
      <c r="C54" s="20" t="s">
        <v>324</v>
      </c>
      <c r="D54" s="20" t="s">
        <v>68</v>
      </c>
      <c r="E54" s="20" t="s">
        <v>87</v>
      </c>
      <c r="F54" s="20" t="s">
        <v>325</v>
      </c>
      <c r="G54" s="20" t="s">
        <v>326</v>
      </c>
      <c r="H54" s="21" t="s">
        <v>327</v>
      </c>
      <c r="I54" s="20" t="s">
        <v>257</v>
      </c>
      <c r="J54" s="20" t="s">
        <v>321</v>
      </c>
      <c r="K54" s="20" t="s">
        <v>258</v>
      </c>
      <c r="L54" s="20" t="s">
        <v>46</v>
      </c>
      <c r="M54" s="33">
        <v>40</v>
      </c>
      <c r="N54" s="33"/>
      <c r="O54" s="33">
        <f>P54+Q54+R54+S54+T54+U54+V54+W54+X54+Z54</f>
        <v>40</v>
      </c>
      <c r="P54" s="20">
        <v>40</v>
      </c>
      <c r="Q54" s="20"/>
      <c r="R54" s="20"/>
      <c r="S54" s="20"/>
      <c r="T54" s="20"/>
      <c r="U54" s="20"/>
      <c r="V54" s="20"/>
      <c r="W54" s="20"/>
      <c r="X54" s="20"/>
      <c r="Y54" s="43"/>
      <c r="Z54" s="43"/>
      <c r="AA54" s="43"/>
      <c r="AB54" s="43"/>
      <c r="AC54" s="43"/>
      <c r="AD54" s="43"/>
      <c r="AE54" s="20" t="s">
        <v>47</v>
      </c>
      <c r="AF54" s="36" t="s">
        <v>328</v>
      </c>
      <c r="AG54" s="37"/>
    </row>
    <row r="55" s="3" customFormat="1" ht="176" customHeight="1" spans="1:33">
      <c r="A55" s="20">
        <v>49</v>
      </c>
      <c r="B55" s="20" t="s">
        <v>329</v>
      </c>
      <c r="C55" s="20" t="s">
        <v>330</v>
      </c>
      <c r="D55" s="20" t="s">
        <v>68</v>
      </c>
      <c r="E55" s="20" t="s">
        <v>87</v>
      </c>
      <c r="F55" s="20" t="s">
        <v>301</v>
      </c>
      <c r="G55" s="20" t="s">
        <v>331</v>
      </c>
      <c r="H55" s="27" t="s">
        <v>332</v>
      </c>
      <c r="I55" s="20" t="s">
        <v>333</v>
      </c>
      <c r="J55" s="20" t="s">
        <v>82</v>
      </c>
      <c r="K55" s="20" t="s">
        <v>334</v>
      </c>
      <c r="L55" s="20" t="s">
        <v>46</v>
      </c>
      <c r="M55" s="33">
        <f>180+24+64+80+45</f>
        <v>393</v>
      </c>
      <c r="N55" s="33">
        <v>0</v>
      </c>
      <c r="O55" s="33">
        <f>P55+Q55+R55+S55+T55+U55+V55+W55+X55+Z55</f>
        <v>393</v>
      </c>
      <c r="P55" s="20">
        <v>393</v>
      </c>
      <c r="Q55" s="20"/>
      <c r="R55" s="20"/>
      <c r="S55" s="20"/>
      <c r="T55" s="20"/>
      <c r="U55" s="20"/>
      <c r="V55" s="50"/>
      <c r="W55" s="50"/>
      <c r="X55" s="50"/>
      <c r="Y55" s="50"/>
      <c r="Z55" s="50"/>
      <c r="AA55" s="50"/>
      <c r="AB55" s="50"/>
      <c r="AC55" s="50"/>
      <c r="AD55" s="50"/>
      <c r="AE55" s="20" t="s">
        <v>47</v>
      </c>
      <c r="AF55" s="34" t="s">
        <v>335</v>
      </c>
      <c r="AG55" s="37"/>
    </row>
    <row r="56" s="3" customFormat="1" ht="172" customHeight="1" spans="1:33">
      <c r="A56" s="20">
        <v>50</v>
      </c>
      <c r="B56" s="20" t="s">
        <v>336</v>
      </c>
      <c r="C56" s="20" t="s">
        <v>337</v>
      </c>
      <c r="D56" s="20" t="s">
        <v>68</v>
      </c>
      <c r="E56" s="20" t="s">
        <v>87</v>
      </c>
      <c r="F56" s="20" t="s">
        <v>301</v>
      </c>
      <c r="G56" s="20" t="s">
        <v>331</v>
      </c>
      <c r="H56" s="27" t="s">
        <v>338</v>
      </c>
      <c r="I56" s="20" t="s">
        <v>333</v>
      </c>
      <c r="J56" s="20" t="s">
        <v>82</v>
      </c>
      <c r="K56" s="20" t="s">
        <v>334</v>
      </c>
      <c r="L56" s="20" t="s">
        <v>46</v>
      </c>
      <c r="M56" s="33">
        <f>330+23+15</f>
        <v>368</v>
      </c>
      <c r="N56" s="33">
        <v>0</v>
      </c>
      <c r="O56" s="33">
        <f>P56+Q56+R56+S56+T56+U56+V56+W56+X56+Z56</f>
        <v>368</v>
      </c>
      <c r="P56" s="20">
        <v>368</v>
      </c>
      <c r="Q56" s="20"/>
      <c r="R56" s="20"/>
      <c r="S56" s="20"/>
      <c r="T56" s="20"/>
      <c r="U56" s="20"/>
      <c r="V56" s="50"/>
      <c r="W56" s="50"/>
      <c r="X56" s="50"/>
      <c r="Y56" s="50"/>
      <c r="Z56" s="50"/>
      <c r="AA56" s="50"/>
      <c r="AB56" s="50"/>
      <c r="AC56" s="50"/>
      <c r="AD56" s="50"/>
      <c r="AE56" s="20" t="s">
        <v>47</v>
      </c>
      <c r="AF56" s="36" t="s">
        <v>339</v>
      </c>
      <c r="AG56" s="37"/>
    </row>
    <row r="57" s="3" customFormat="1" ht="165" customHeight="1" spans="1:33">
      <c r="A57" s="20">
        <v>51</v>
      </c>
      <c r="B57" s="20" t="s">
        <v>340</v>
      </c>
      <c r="C57" s="20" t="s">
        <v>341</v>
      </c>
      <c r="D57" s="20" t="s">
        <v>68</v>
      </c>
      <c r="E57" s="20" t="s">
        <v>87</v>
      </c>
      <c r="F57" s="20" t="s">
        <v>290</v>
      </c>
      <c r="G57" s="20" t="s">
        <v>70</v>
      </c>
      <c r="H57" s="21" t="s">
        <v>342</v>
      </c>
      <c r="I57" s="20" t="s">
        <v>72</v>
      </c>
      <c r="J57" s="20" t="s">
        <v>72</v>
      </c>
      <c r="K57" s="20" t="s">
        <v>73</v>
      </c>
      <c r="L57" s="20" t="s">
        <v>46</v>
      </c>
      <c r="M57" s="33">
        <v>4720</v>
      </c>
      <c r="N57" s="33"/>
      <c r="O57" s="33">
        <f>P57+Q57+R57+S57+T57+U57+V57+W57+X57+Z57</f>
        <v>4720</v>
      </c>
      <c r="P57" s="20">
        <v>4255.29</v>
      </c>
      <c r="Q57" s="20"/>
      <c r="R57" s="20"/>
      <c r="S57" s="20"/>
      <c r="T57" s="20"/>
      <c r="U57" s="20"/>
      <c r="V57" s="20">
        <v>464.71</v>
      </c>
      <c r="W57" s="20"/>
      <c r="X57" s="20"/>
      <c r="Y57" s="43"/>
      <c r="Z57" s="43"/>
      <c r="AA57" s="43"/>
      <c r="AB57" s="43"/>
      <c r="AC57" s="43"/>
      <c r="AD57" s="43"/>
      <c r="AE57" s="20" t="s">
        <v>47</v>
      </c>
      <c r="AF57" s="58" t="s">
        <v>343</v>
      </c>
      <c r="AG57" s="37"/>
    </row>
    <row r="58" s="3" customFormat="1" ht="170" customHeight="1" spans="1:33">
      <c r="A58" s="20">
        <v>52</v>
      </c>
      <c r="B58" s="20" t="s">
        <v>344</v>
      </c>
      <c r="C58" s="20" t="s">
        <v>345</v>
      </c>
      <c r="D58" s="20" t="s">
        <v>68</v>
      </c>
      <c r="E58" s="20" t="s">
        <v>87</v>
      </c>
      <c r="F58" s="20" t="s">
        <v>346</v>
      </c>
      <c r="G58" s="20" t="s">
        <v>347</v>
      </c>
      <c r="H58" s="21" t="s">
        <v>348</v>
      </c>
      <c r="I58" s="20" t="s">
        <v>333</v>
      </c>
      <c r="J58" s="20" t="s">
        <v>82</v>
      </c>
      <c r="K58" s="20" t="s">
        <v>334</v>
      </c>
      <c r="L58" s="20" t="s">
        <v>46</v>
      </c>
      <c r="M58" s="33">
        <v>850</v>
      </c>
      <c r="N58" s="41"/>
      <c r="O58" s="33">
        <f>P58+Q58+R58+S58+T58+U58+V58+W58+X58+Z58</f>
        <v>850</v>
      </c>
      <c r="P58" s="43"/>
      <c r="Q58" s="43"/>
      <c r="R58" s="43"/>
      <c r="S58" s="43"/>
      <c r="T58" s="43"/>
      <c r="U58" s="43"/>
      <c r="V58" s="20">
        <v>850</v>
      </c>
      <c r="W58" s="20"/>
      <c r="X58" s="43"/>
      <c r="Y58" s="43"/>
      <c r="Z58" s="43"/>
      <c r="AA58" s="43"/>
      <c r="AB58" s="43"/>
      <c r="AC58" s="43"/>
      <c r="AD58" s="43"/>
      <c r="AE58" s="20" t="s">
        <v>47</v>
      </c>
      <c r="AF58" s="34" t="s">
        <v>349</v>
      </c>
      <c r="AG58" s="37"/>
    </row>
    <row r="59" s="3" customFormat="1" ht="155" spans="1:33">
      <c r="A59" s="20">
        <v>53</v>
      </c>
      <c r="B59" s="20" t="s">
        <v>350</v>
      </c>
      <c r="C59" s="20" t="s">
        <v>351</v>
      </c>
      <c r="D59" s="20" t="s">
        <v>68</v>
      </c>
      <c r="E59" s="20" t="s">
        <v>87</v>
      </c>
      <c r="F59" s="20" t="s">
        <v>352</v>
      </c>
      <c r="G59" s="20" t="s">
        <v>353</v>
      </c>
      <c r="H59" s="21" t="s">
        <v>354</v>
      </c>
      <c r="I59" s="20" t="s">
        <v>72</v>
      </c>
      <c r="J59" s="20" t="s">
        <v>72</v>
      </c>
      <c r="K59" s="20" t="s">
        <v>73</v>
      </c>
      <c r="L59" s="20" t="s">
        <v>46</v>
      </c>
      <c r="M59" s="33">
        <v>5270</v>
      </c>
      <c r="N59" s="33"/>
      <c r="O59" s="33">
        <f>P59+Q59+R59+S59+T59+U59+V59+W59+X59+Z59</f>
        <v>5270</v>
      </c>
      <c r="P59" s="20"/>
      <c r="Q59" s="20">
        <v>5128</v>
      </c>
      <c r="R59" s="20"/>
      <c r="S59" s="20"/>
      <c r="T59" s="20"/>
      <c r="U59" s="20"/>
      <c r="V59" s="20"/>
      <c r="W59" s="20">
        <v>142</v>
      </c>
      <c r="X59" s="20"/>
      <c r="Y59" s="20"/>
      <c r="Z59" s="20"/>
      <c r="AA59" s="20"/>
      <c r="AB59" s="20"/>
      <c r="AC59" s="20"/>
      <c r="AD59" s="20"/>
      <c r="AE59" s="20" t="s">
        <v>47</v>
      </c>
      <c r="AF59" s="58" t="s">
        <v>355</v>
      </c>
      <c r="AG59" s="63"/>
    </row>
    <row r="60" s="3" customFormat="1" ht="93" spans="1:33">
      <c r="A60" s="20">
        <v>54</v>
      </c>
      <c r="B60" s="20" t="s">
        <v>356</v>
      </c>
      <c r="C60" s="20" t="s">
        <v>357</v>
      </c>
      <c r="D60" s="20" t="s">
        <v>185</v>
      </c>
      <c r="E60" s="20" t="s">
        <v>87</v>
      </c>
      <c r="F60" s="20" t="s">
        <v>352</v>
      </c>
      <c r="G60" s="20" t="s">
        <v>358</v>
      </c>
      <c r="H60" s="21" t="s">
        <v>359</v>
      </c>
      <c r="I60" s="20" t="s">
        <v>360</v>
      </c>
      <c r="J60" s="20" t="s">
        <v>360</v>
      </c>
      <c r="K60" s="20" t="s">
        <v>361</v>
      </c>
      <c r="L60" s="20" t="s">
        <v>46</v>
      </c>
      <c r="M60" s="33">
        <v>77</v>
      </c>
      <c r="N60" s="33"/>
      <c r="O60" s="33">
        <f>P60+Q60+R60+S60+T60+U60+V60+W60+X60+Z60</f>
        <v>77</v>
      </c>
      <c r="P60" s="20"/>
      <c r="Q60" s="20">
        <v>77</v>
      </c>
      <c r="R60" s="20"/>
      <c r="S60" s="20"/>
      <c r="T60" s="20"/>
      <c r="U60" s="20"/>
      <c r="V60" s="20"/>
      <c r="W60" s="20"/>
      <c r="X60" s="20"/>
      <c r="Y60" s="20"/>
      <c r="Z60" s="20"/>
      <c r="AA60" s="20"/>
      <c r="AB60" s="20"/>
      <c r="AC60" s="20"/>
      <c r="AD60" s="20"/>
      <c r="AE60" s="20" t="s">
        <v>47</v>
      </c>
      <c r="AF60" s="34" t="s">
        <v>362</v>
      </c>
      <c r="AG60" s="20"/>
    </row>
    <row r="61" s="3" customFormat="1" ht="157" customHeight="1" spans="1:33">
      <c r="A61" s="20">
        <v>55</v>
      </c>
      <c r="B61" s="20" t="s">
        <v>363</v>
      </c>
      <c r="C61" s="20" t="s">
        <v>364</v>
      </c>
      <c r="D61" s="20" t="s">
        <v>68</v>
      </c>
      <c r="E61" s="20" t="s">
        <v>87</v>
      </c>
      <c r="F61" s="20" t="s">
        <v>352</v>
      </c>
      <c r="G61" s="20" t="s">
        <v>365</v>
      </c>
      <c r="H61" s="21" t="s">
        <v>366</v>
      </c>
      <c r="I61" s="20" t="s">
        <v>219</v>
      </c>
      <c r="J61" s="20" t="s">
        <v>367</v>
      </c>
      <c r="K61" s="20" t="s">
        <v>220</v>
      </c>
      <c r="L61" s="20" t="s">
        <v>46</v>
      </c>
      <c r="M61" s="33">
        <v>70</v>
      </c>
      <c r="N61" s="33"/>
      <c r="O61" s="33">
        <f>P61+Q61+R61+S61+T61+U61+V61+W61+X61+Z61</f>
        <v>70</v>
      </c>
      <c r="P61" s="20"/>
      <c r="Q61" s="20"/>
      <c r="R61" s="20"/>
      <c r="S61" s="20"/>
      <c r="T61" s="20"/>
      <c r="U61" s="20"/>
      <c r="V61" s="20"/>
      <c r="W61" s="20">
        <v>70</v>
      </c>
      <c r="X61" s="20"/>
      <c r="Y61" s="20"/>
      <c r="Z61" s="20"/>
      <c r="AA61" s="20"/>
      <c r="AB61" s="20"/>
      <c r="AC61" s="20"/>
      <c r="AD61" s="20"/>
      <c r="AE61" s="20" t="s">
        <v>47</v>
      </c>
      <c r="AF61" s="34" t="s">
        <v>368</v>
      </c>
      <c r="AG61" s="37"/>
    </row>
    <row r="62" s="3" customFormat="1" ht="157" customHeight="1" spans="1:33">
      <c r="A62" s="20">
        <v>56</v>
      </c>
      <c r="B62" s="20" t="s">
        <v>369</v>
      </c>
      <c r="C62" s="20" t="s">
        <v>370</v>
      </c>
      <c r="D62" s="20" t="s">
        <v>68</v>
      </c>
      <c r="E62" s="20" t="s">
        <v>87</v>
      </c>
      <c r="F62" s="20" t="s">
        <v>352</v>
      </c>
      <c r="G62" s="20" t="s">
        <v>152</v>
      </c>
      <c r="H62" s="21" t="s">
        <v>371</v>
      </c>
      <c r="I62" s="20" t="s">
        <v>219</v>
      </c>
      <c r="J62" s="20" t="s">
        <v>82</v>
      </c>
      <c r="K62" s="20" t="s">
        <v>220</v>
      </c>
      <c r="L62" s="20" t="s">
        <v>46</v>
      </c>
      <c r="M62" s="33">
        <v>30</v>
      </c>
      <c r="N62" s="33"/>
      <c r="O62" s="33">
        <f>P62+Q62+R62+S62+T62+U62+V62+W62+X62+Z62</f>
        <v>30</v>
      </c>
      <c r="P62" s="20"/>
      <c r="Q62" s="20"/>
      <c r="R62" s="20"/>
      <c r="S62" s="20"/>
      <c r="T62" s="20"/>
      <c r="U62" s="20"/>
      <c r="V62" s="20"/>
      <c r="W62" s="20">
        <v>30</v>
      </c>
      <c r="X62" s="20"/>
      <c r="Y62" s="20"/>
      <c r="Z62" s="20"/>
      <c r="AA62" s="20"/>
      <c r="AB62" s="20"/>
      <c r="AC62" s="20"/>
      <c r="AD62" s="20"/>
      <c r="AE62" s="20" t="s">
        <v>47</v>
      </c>
      <c r="AF62" s="34" t="s">
        <v>372</v>
      </c>
      <c r="AG62" s="37"/>
    </row>
    <row r="63" s="3" customFormat="1" ht="157" customHeight="1" spans="1:33">
      <c r="A63" s="20">
        <v>57</v>
      </c>
      <c r="B63" s="20" t="s">
        <v>373</v>
      </c>
      <c r="C63" s="20" t="s">
        <v>374</v>
      </c>
      <c r="D63" s="20" t="s">
        <v>39</v>
      </c>
      <c r="E63" s="20" t="s">
        <v>87</v>
      </c>
      <c r="F63" s="20" t="s">
        <v>352</v>
      </c>
      <c r="G63" s="20" t="s">
        <v>79</v>
      </c>
      <c r="H63" s="21" t="s">
        <v>375</v>
      </c>
      <c r="I63" s="20" t="s">
        <v>54</v>
      </c>
      <c r="J63" s="20" t="s">
        <v>54</v>
      </c>
      <c r="K63" s="20" t="s">
        <v>55</v>
      </c>
      <c r="L63" s="20" t="s">
        <v>46</v>
      </c>
      <c r="M63" s="33">
        <v>3750</v>
      </c>
      <c r="N63" s="33"/>
      <c r="O63" s="33">
        <f>P63+Q63+R63+S63+T63+U63+V63+W63+X63+Z63</f>
        <v>750</v>
      </c>
      <c r="P63" s="20"/>
      <c r="Q63" s="20"/>
      <c r="R63" s="20"/>
      <c r="S63" s="20"/>
      <c r="T63" s="20"/>
      <c r="U63" s="20"/>
      <c r="V63" s="20"/>
      <c r="W63" s="20">
        <v>750</v>
      </c>
      <c r="X63" s="20"/>
      <c r="Y63" s="20"/>
      <c r="Z63" s="20"/>
      <c r="AA63" s="20"/>
      <c r="AB63" s="20"/>
      <c r="AC63" s="20"/>
      <c r="AD63" s="20"/>
      <c r="AE63" s="20" t="s">
        <v>47</v>
      </c>
      <c r="AF63" s="36" t="s">
        <v>376</v>
      </c>
      <c r="AG63" s="22"/>
    </row>
    <row r="64" s="3" customFormat="1" ht="168" customHeight="1" spans="1:33">
      <c r="A64" s="20">
        <v>58</v>
      </c>
      <c r="B64" s="20" t="s">
        <v>377</v>
      </c>
      <c r="C64" s="20" t="s">
        <v>378</v>
      </c>
      <c r="D64" s="20" t="s">
        <v>39</v>
      </c>
      <c r="E64" s="20" t="s">
        <v>87</v>
      </c>
      <c r="F64" s="20" t="s">
        <v>352</v>
      </c>
      <c r="G64" s="20" t="s">
        <v>79</v>
      </c>
      <c r="H64" s="21" t="s">
        <v>375</v>
      </c>
      <c r="I64" s="20" t="s">
        <v>54</v>
      </c>
      <c r="J64" s="20" t="s">
        <v>54</v>
      </c>
      <c r="K64" s="20" t="s">
        <v>55</v>
      </c>
      <c r="L64" s="20" t="s">
        <v>46</v>
      </c>
      <c r="M64" s="33">
        <v>3200</v>
      </c>
      <c r="N64" s="33"/>
      <c r="O64" s="33">
        <f>P64+Q64+R64+S64+T64+U64+V64+W64+X64+Z64</f>
        <v>1393.319891</v>
      </c>
      <c r="P64" s="20">
        <v>9.4</v>
      </c>
      <c r="Q64" s="20"/>
      <c r="R64" s="20"/>
      <c r="S64" s="20">
        <v>321</v>
      </c>
      <c r="T64" s="20"/>
      <c r="U64" s="20"/>
      <c r="V64" s="20"/>
      <c r="W64" s="20">
        <v>1062.919891</v>
      </c>
      <c r="X64" s="20"/>
      <c r="Y64" s="20"/>
      <c r="Z64" s="20"/>
      <c r="AA64" s="20"/>
      <c r="AB64" s="20"/>
      <c r="AC64" s="20"/>
      <c r="AD64" s="20"/>
      <c r="AE64" s="20" t="s">
        <v>47</v>
      </c>
      <c r="AF64" s="36" t="s">
        <v>379</v>
      </c>
      <c r="AG64" s="22"/>
    </row>
    <row r="65" s="3" customFormat="1" ht="168" customHeight="1" spans="1:33">
      <c r="A65" s="20">
        <v>59</v>
      </c>
      <c r="B65" s="20" t="s">
        <v>380</v>
      </c>
      <c r="C65" s="20" t="s">
        <v>381</v>
      </c>
      <c r="D65" s="20" t="s">
        <v>68</v>
      </c>
      <c r="E65" s="20" t="s">
        <v>87</v>
      </c>
      <c r="F65" s="20" t="s">
        <v>352</v>
      </c>
      <c r="G65" s="20" t="s">
        <v>382</v>
      </c>
      <c r="H65" s="21" t="s">
        <v>383</v>
      </c>
      <c r="I65" s="20" t="s">
        <v>200</v>
      </c>
      <c r="J65" s="20" t="s">
        <v>384</v>
      </c>
      <c r="K65" s="20" t="s">
        <v>201</v>
      </c>
      <c r="L65" s="20" t="s">
        <v>385</v>
      </c>
      <c r="M65" s="33">
        <v>47</v>
      </c>
      <c r="N65" s="33"/>
      <c r="O65" s="33">
        <f>P65+Q65+R65+S65+T65+U65+V65+W65+X65+Z65</f>
        <v>47</v>
      </c>
      <c r="P65" s="20"/>
      <c r="Q65" s="20"/>
      <c r="R65" s="20"/>
      <c r="S65" s="20"/>
      <c r="T65" s="20"/>
      <c r="U65" s="20"/>
      <c r="V65" s="20"/>
      <c r="W65" s="20"/>
      <c r="X65" s="20"/>
      <c r="Y65" s="20"/>
      <c r="Z65" s="20">
        <v>47</v>
      </c>
      <c r="AA65" s="20"/>
      <c r="AB65" s="20"/>
      <c r="AC65" s="20"/>
      <c r="AD65" s="20"/>
      <c r="AE65" s="20" t="s">
        <v>47</v>
      </c>
      <c r="AF65" s="34" t="s">
        <v>386</v>
      </c>
      <c r="AG65" s="37"/>
    </row>
    <row r="66" s="3" customFormat="1" ht="168" customHeight="1" spans="1:33">
      <c r="A66" s="20">
        <v>60</v>
      </c>
      <c r="B66" s="20" t="s">
        <v>387</v>
      </c>
      <c r="C66" s="20" t="s">
        <v>388</v>
      </c>
      <c r="D66" s="20" t="s">
        <v>68</v>
      </c>
      <c r="E66" s="20" t="s">
        <v>87</v>
      </c>
      <c r="F66" s="20" t="s">
        <v>389</v>
      </c>
      <c r="G66" s="20" t="s">
        <v>390</v>
      </c>
      <c r="H66" s="21" t="s">
        <v>391</v>
      </c>
      <c r="I66" s="20" t="s">
        <v>212</v>
      </c>
      <c r="J66" s="20" t="s">
        <v>384</v>
      </c>
      <c r="K66" s="20" t="s">
        <v>213</v>
      </c>
      <c r="L66" s="20" t="s">
        <v>46</v>
      </c>
      <c r="M66" s="33">
        <v>1400</v>
      </c>
      <c r="N66" s="33"/>
      <c r="O66" s="33">
        <f>P66+Q66+R66+S66+T66+U66+V66+W66+X66+Z66</f>
        <v>121.37125</v>
      </c>
      <c r="P66" s="20">
        <v>109.32</v>
      </c>
      <c r="Q66" s="20"/>
      <c r="R66" s="20">
        <v>12.05125</v>
      </c>
      <c r="S66" s="20"/>
      <c r="T66" s="20"/>
      <c r="U66" s="20"/>
      <c r="V66" s="20"/>
      <c r="W66" s="20"/>
      <c r="X66" s="20"/>
      <c r="Y66" s="20"/>
      <c r="Z66" s="20"/>
      <c r="AA66" s="20"/>
      <c r="AB66" s="20"/>
      <c r="AC66" s="20"/>
      <c r="AD66" s="20"/>
      <c r="AE66" s="20" t="s">
        <v>47</v>
      </c>
      <c r="AF66" s="34" t="s">
        <v>392</v>
      </c>
      <c r="AG66" s="37"/>
    </row>
    <row r="67" s="11" customFormat="1" ht="168" customHeight="1" spans="1:33">
      <c r="A67" s="20">
        <v>61</v>
      </c>
      <c r="B67" s="20" t="s">
        <v>393</v>
      </c>
      <c r="C67" s="20" t="s">
        <v>394</v>
      </c>
      <c r="D67" s="20" t="s">
        <v>39</v>
      </c>
      <c r="E67" s="20" t="s">
        <v>87</v>
      </c>
      <c r="F67" s="20" t="s">
        <v>352</v>
      </c>
      <c r="G67" s="20" t="s">
        <v>358</v>
      </c>
      <c r="H67" s="21" t="s">
        <v>395</v>
      </c>
      <c r="I67" s="20" t="s">
        <v>54</v>
      </c>
      <c r="J67" s="20" t="s">
        <v>54</v>
      </c>
      <c r="K67" s="20" t="s">
        <v>55</v>
      </c>
      <c r="L67" s="20" t="s">
        <v>46</v>
      </c>
      <c r="M67" s="20">
        <v>9000</v>
      </c>
      <c r="N67" s="20"/>
      <c r="O67" s="33">
        <f>P67+Q67+R67+S67+T67+U67+V67+W67+X67+Z67</f>
        <v>917.185664</v>
      </c>
      <c r="P67" s="20">
        <f>0.807817+0.933701+1.3536+1.78855+21.445+2.201889+53.282147+709.621049</f>
        <v>791.433753</v>
      </c>
      <c r="Q67" s="20"/>
      <c r="R67" s="20"/>
      <c r="S67" s="20"/>
      <c r="T67" s="20"/>
      <c r="U67" s="20">
        <f>26.533704+27.218207</f>
        <v>53.751911</v>
      </c>
      <c r="V67" s="20">
        <v>72</v>
      </c>
      <c r="W67" s="20"/>
      <c r="X67" s="20"/>
      <c r="Y67" s="20"/>
      <c r="Z67" s="20"/>
      <c r="AA67" s="20"/>
      <c r="AB67" s="20"/>
      <c r="AC67" s="20"/>
      <c r="AD67" s="20"/>
      <c r="AE67" s="20" t="s">
        <v>47</v>
      </c>
      <c r="AF67" s="20" t="s">
        <v>396</v>
      </c>
      <c r="AG67" s="22"/>
    </row>
  </sheetData>
  <autoFilter xmlns:etc="http://www.wps.cn/officeDocument/2017/etCustomData" ref="A6:XFD67" etc:filterBottomFollowUsedRange="0">
    <extLst/>
  </autoFilter>
  <mergeCells count="26">
    <mergeCell ref="B1:AG1"/>
    <mergeCell ref="N2:AE2"/>
    <mergeCell ref="M3:AD3"/>
    <mergeCell ref="P4:U4"/>
    <mergeCell ref="V4:X4"/>
    <mergeCell ref="AB4:AD4"/>
    <mergeCell ref="A6:C6"/>
    <mergeCell ref="A3:A5"/>
    <mergeCell ref="B3:B5"/>
    <mergeCell ref="C3:C5"/>
    <mergeCell ref="D3:D5"/>
    <mergeCell ref="E3:E5"/>
    <mergeCell ref="F3:F5"/>
    <mergeCell ref="G3:G5"/>
    <mergeCell ref="H3:H5"/>
    <mergeCell ref="I3:I5"/>
    <mergeCell ref="J3:J5"/>
    <mergeCell ref="K3:K5"/>
    <mergeCell ref="L3:L5"/>
    <mergeCell ref="M4:M5"/>
    <mergeCell ref="N4:N5"/>
    <mergeCell ref="O4:O5"/>
    <mergeCell ref="AA4:AA5"/>
    <mergeCell ref="AE3:AE5"/>
    <mergeCell ref="AF3:AF5"/>
    <mergeCell ref="AG3:AG5"/>
  </mergeCells>
  <dataValidations count="4">
    <dataValidation type="list" allowBlank="1" showInputMessage="1" showErrorMessage="1" sqref="L38">
      <formula1>"巩固任务资金,以工代赈资金,少数民族发展资金,国有农场资金,国有牧场资金,国有林场资金,一般债券"</formula1>
    </dataValidation>
    <dataValidation type="list" allowBlank="1" showInputMessage="1" showErrorMessage="1" sqref="L66 L7:L37 L39:L57">
      <formula1>"巩固任务资金,以工代赈任务资金,少数民族发展任务资金,国有林场资金,国有农场资金,国有牧场资金,债券资金"</formula1>
    </dataValidation>
    <dataValidation type="list" allowBlank="1" showInputMessage="1" showErrorMessage="1" sqref="E67 E7:E37 E39:E42 E44:E52 E54:E66">
      <formula1>"新建,续建,改扩建"</formula1>
    </dataValidation>
    <dataValidation type="list" allowBlank="1" showInputMessage="1" showErrorMessage="1" sqref="D7:D15 D17:D29 D36:D58">
      <formula1>"产业发展类,就业类,乡村建设类,易地搬迁后扶类,巩固拓展脱贫攻坚成果类,其他类"</formula1>
    </dataValidation>
  </dataValidations>
  <pageMargins left="0.393055555555556" right="0.472222222222222" top="0.629861111111111" bottom="0.550694444444444" header="0.5" footer="0.5"/>
  <pageSetup paperSize="8" scale="22"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完成情况</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2025-11-17T10:15:28Z</dcterms:created>
  <dcterms:modified xsi:type="dcterms:W3CDTF">2025-11-17T10:15:37Z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BAE19D0C8F2B4168BDD6AA049E219AAF_11</vt:lpwstr>
  </property>
  <property fmtid="{D5CDD505-2E9C-101B-9397-08002B2CF9AE}" pid="3" name="KSOProductBuildVer">
    <vt:lpwstr>2052-12.8.2.18205</vt:lpwstr>
  </property>
</Properties>
</file>